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28800" windowHeight="12435" activeTab="0"/>
  </bookViews>
  <sheets>
    <sheet name="Hinweise" sheetId="1" r:id="rId1"/>
    <sheet name="Muster_Deckblatt" sheetId="2" r:id="rId2"/>
    <sheet name="Muster_OZ" sheetId="3" r:id="rId3"/>
    <sheet name="Deckblatt" sheetId="4" r:id="rId4"/>
    <sheet name="OZ1" sheetId="5" r:id="rId5"/>
    <sheet name="OZ2" sheetId="6" r:id="rId6"/>
    <sheet name="OZ3" sheetId="7" r:id="rId7"/>
    <sheet name="OZ4" sheetId="8" r:id="rId8"/>
    <sheet name="OZ5" sheetId="9" r:id="rId9"/>
    <sheet name="OZ6" sheetId="10" r:id="rId10"/>
    <sheet name="OZ7" sheetId="11" r:id="rId11"/>
    <sheet name="OZ8" sheetId="12" r:id="rId12"/>
    <sheet name="OZ9" sheetId="13" r:id="rId13"/>
    <sheet name="OZ10" sheetId="14" r:id="rId14"/>
    <sheet name="OZ11" sheetId="15" r:id="rId15"/>
    <sheet name="OZ12" sheetId="16" r:id="rId16"/>
    <sheet name="OZ13" sheetId="17" r:id="rId17"/>
    <sheet name="OZ14" sheetId="18" r:id="rId18"/>
    <sheet name="OZ15" sheetId="19" r:id="rId19"/>
    <sheet name="OZ16" sheetId="20" r:id="rId20"/>
    <sheet name="OZ17" sheetId="21" r:id="rId21"/>
    <sheet name="OZ18" sheetId="22" r:id="rId22"/>
    <sheet name="OZ19" sheetId="23" r:id="rId23"/>
    <sheet name="OZ20" sheetId="24" r:id="rId24"/>
    <sheet name="OZ21" sheetId="25" r:id="rId25"/>
    <sheet name="OZ22" sheetId="26" r:id="rId26"/>
    <sheet name="OZ23" sheetId="27" r:id="rId27"/>
    <sheet name="OZ24" sheetId="28" r:id="rId28"/>
    <sheet name="OZ25" sheetId="29" r:id="rId29"/>
    <sheet name="OZ26" sheetId="30" r:id="rId30"/>
    <sheet name="OZ27" sheetId="31" r:id="rId31"/>
    <sheet name="OZ28" sheetId="32" r:id="rId32"/>
    <sheet name="OZ29" sheetId="33" r:id="rId33"/>
    <sheet name="OZ30" sheetId="34" r:id="rId34"/>
    <sheet name="OZ31" sheetId="35" r:id="rId35"/>
    <sheet name="OZ32" sheetId="36" r:id="rId36"/>
    <sheet name="OZ33" sheetId="37" r:id="rId37"/>
    <sheet name="OZ34" sheetId="38" r:id="rId38"/>
  </sheets>
  <definedNames>
    <definedName name="Datenbank1" localSheetId="1">#REF!</definedName>
    <definedName name="Datenbank1" localSheetId="4">#REF!</definedName>
    <definedName name="Datenbank1" localSheetId="13">#REF!</definedName>
    <definedName name="Datenbank1" localSheetId="14">#REF!</definedName>
    <definedName name="Datenbank1" localSheetId="15">#REF!</definedName>
    <definedName name="Datenbank1" localSheetId="16">#REF!</definedName>
    <definedName name="Datenbank1" localSheetId="17">#REF!</definedName>
    <definedName name="Datenbank1" localSheetId="18">#REF!</definedName>
    <definedName name="Datenbank1" localSheetId="19">#REF!</definedName>
    <definedName name="Datenbank1" localSheetId="20">#REF!</definedName>
    <definedName name="Datenbank1" localSheetId="21">#REF!</definedName>
    <definedName name="Datenbank1" localSheetId="22">#REF!</definedName>
    <definedName name="Datenbank1" localSheetId="5">#REF!</definedName>
    <definedName name="Datenbank1" localSheetId="23">#REF!</definedName>
    <definedName name="Datenbank1" localSheetId="24">#REF!</definedName>
    <definedName name="Datenbank1" localSheetId="25">#REF!</definedName>
    <definedName name="Datenbank1" localSheetId="26">#REF!</definedName>
    <definedName name="Datenbank1" localSheetId="27">#REF!</definedName>
    <definedName name="Datenbank1" localSheetId="28">#REF!</definedName>
    <definedName name="Datenbank1" localSheetId="29">#REF!</definedName>
    <definedName name="Datenbank1" localSheetId="30">#REF!</definedName>
    <definedName name="Datenbank1" localSheetId="31">#REF!</definedName>
    <definedName name="Datenbank1" localSheetId="32">#REF!</definedName>
    <definedName name="Datenbank1" localSheetId="6">#REF!</definedName>
    <definedName name="Datenbank1" localSheetId="33">#REF!</definedName>
    <definedName name="Datenbank1" localSheetId="34">#REF!</definedName>
    <definedName name="Datenbank1" localSheetId="35">#REF!</definedName>
    <definedName name="Datenbank1" localSheetId="36">#REF!</definedName>
    <definedName name="Datenbank1" localSheetId="37">#REF!</definedName>
    <definedName name="Datenbank1" localSheetId="7">#REF!</definedName>
    <definedName name="Datenbank1" localSheetId="8">#REF!</definedName>
    <definedName name="Datenbank1" localSheetId="9">#REF!</definedName>
    <definedName name="Datenbank1" localSheetId="10">#REF!</definedName>
    <definedName name="Datenbank1" localSheetId="11">#REF!</definedName>
    <definedName name="Datenbank1" localSheetId="12">#REF!</definedName>
    <definedName name="Datenbank1">#REF!</definedName>
    <definedName name="_xlnm.Print_Area" localSheetId="3">'Deckblatt'!$A$1:$G$71</definedName>
    <definedName name="_xlnm.Print_Area" localSheetId="0">'Hinweise'!$A$1:$A$6</definedName>
    <definedName name="_xlnm.Print_Area" localSheetId="1">'Muster_Deckblatt'!$A$1:$G$71</definedName>
    <definedName name="_xlnm.Print_Area" localSheetId="2">'Muster_OZ'!$A$1:$G$67</definedName>
    <definedName name="_xlnm.Print_Area" localSheetId="4">'OZ1'!$A$1:$G$67</definedName>
    <definedName name="_xlnm.Print_Area" localSheetId="13">'OZ10'!$A$1:$G$67</definedName>
    <definedName name="_xlnm.Print_Area" localSheetId="14">'OZ11'!$A$1:$G$67</definedName>
    <definedName name="_xlnm.Print_Area" localSheetId="15">'OZ12'!$A$1:$G$67</definedName>
    <definedName name="_xlnm.Print_Area" localSheetId="16">'OZ13'!$A$1:$G$67</definedName>
    <definedName name="_xlnm.Print_Area" localSheetId="17">'OZ14'!$A$1:$G$67</definedName>
    <definedName name="_xlnm.Print_Area" localSheetId="18">'OZ15'!$A$1:$G$67</definedName>
    <definedName name="_xlnm.Print_Area" localSheetId="19">'OZ16'!$A$1:$G$67</definedName>
    <definedName name="_xlnm.Print_Area" localSheetId="20">'OZ17'!$A$1:$G$67</definedName>
    <definedName name="_xlnm.Print_Area" localSheetId="21">'OZ18'!$A$1:$G$67</definedName>
    <definedName name="_xlnm.Print_Area" localSheetId="22">'OZ19'!$A$1:$G$67</definedName>
    <definedName name="_xlnm.Print_Area" localSheetId="5">'OZ2'!$A$1:$G$67</definedName>
    <definedName name="_xlnm.Print_Area" localSheetId="23">'OZ20'!$A$1:$G$67</definedName>
    <definedName name="_xlnm.Print_Area" localSheetId="24">'OZ21'!$A$1:$G$67</definedName>
    <definedName name="_xlnm.Print_Area" localSheetId="25">'OZ22'!$A$1:$G$67</definedName>
    <definedName name="_xlnm.Print_Area" localSheetId="26">'OZ23'!$A$1:$G$67</definedName>
    <definedName name="_xlnm.Print_Area" localSheetId="27">'OZ24'!$A$1:$G$67</definedName>
    <definedName name="_xlnm.Print_Area" localSheetId="28">'OZ25'!$A$1:$G$67</definedName>
    <definedName name="_xlnm.Print_Area" localSheetId="29">'OZ26'!$A$1:$G$67</definedName>
    <definedName name="_xlnm.Print_Area" localSheetId="30">'OZ27'!$A$1:$G$67</definedName>
    <definedName name="_xlnm.Print_Area" localSheetId="31">'OZ28'!$A$1:$G$67</definedName>
    <definedName name="_xlnm.Print_Area" localSheetId="32">'OZ29'!$A$1:$G$67</definedName>
    <definedName name="_xlnm.Print_Area" localSheetId="6">'OZ3'!$A$1:$G$67</definedName>
    <definedName name="_xlnm.Print_Area" localSheetId="33">'OZ30'!$A$1:$G$67</definedName>
    <definedName name="_xlnm.Print_Area" localSheetId="34">'OZ31'!$A$1:$G$67</definedName>
    <definedName name="_xlnm.Print_Area" localSheetId="35">'OZ32'!$A$1:$G$67</definedName>
    <definedName name="_xlnm.Print_Area" localSheetId="36">'OZ33'!$A$1:$G$67</definedName>
    <definedName name="_xlnm.Print_Area" localSheetId="37">'OZ34'!$A$1:$G$67</definedName>
    <definedName name="_xlnm.Print_Area" localSheetId="7">'OZ4'!$A$1:$G$67</definedName>
    <definedName name="_xlnm.Print_Area" localSheetId="8">'OZ5'!$A$1:$G$67</definedName>
    <definedName name="_xlnm.Print_Area" localSheetId="9">'OZ6'!$A$1:$G$67</definedName>
    <definedName name="_xlnm.Print_Area" localSheetId="10">'OZ7'!$A$1:$G$67</definedName>
    <definedName name="_xlnm.Print_Area" localSheetId="11">'OZ8'!$A$1:$G$67</definedName>
    <definedName name="_xlnm.Print_Area" localSheetId="12">'OZ9'!$A$1:$G$67</definedName>
    <definedName name="zeileeinfügen" localSheetId="0">#REF!</definedName>
    <definedName name="zeileeinfügen" localSheetId="1">#REF!</definedName>
    <definedName name="zeileeinfügen" localSheetId="2">#REF!</definedName>
    <definedName name="zeileeinfügen" localSheetId="4">#REF!</definedName>
    <definedName name="zeileeinfügen" localSheetId="13">#REF!</definedName>
    <definedName name="zeileeinfügen" localSheetId="14">#REF!</definedName>
    <definedName name="zeileeinfügen" localSheetId="15">#REF!</definedName>
    <definedName name="zeileeinfügen" localSheetId="16">#REF!</definedName>
    <definedName name="zeileeinfügen" localSheetId="17">#REF!</definedName>
    <definedName name="zeileeinfügen" localSheetId="18">#REF!</definedName>
    <definedName name="zeileeinfügen" localSheetId="19">#REF!</definedName>
    <definedName name="zeileeinfügen" localSheetId="20">#REF!</definedName>
    <definedName name="zeileeinfügen" localSheetId="21">#REF!</definedName>
    <definedName name="zeileeinfügen" localSheetId="22">#REF!</definedName>
    <definedName name="zeileeinfügen" localSheetId="5">#REF!</definedName>
    <definedName name="zeileeinfügen" localSheetId="23">#REF!</definedName>
    <definedName name="zeileeinfügen" localSheetId="24">#REF!</definedName>
    <definedName name="zeileeinfügen" localSheetId="25">#REF!</definedName>
    <definedName name="zeileeinfügen" localSheetId="26">#REF!</definedName>
    <definedName name="zeileeinfügen" localSheetId="27">#REF!</definedName>
    <definedName name="zeileeinfügen" localSheetId="28">#REF!</definedName>
    <definedName name="zeileeinfügen" localSheetId="29">#REF!</definedName>
    <definedName name="zeileeinfügen" localSheetId="30">#REF!</definedName>
    <definedName name="zeileeinfügen" localSheetId="31">#REF!</definedName>
    <definedName name="zeileeinfügen" localSheetId="32">#REF!</definedName>
    <definedName name="zeileeinfügen" localSheetId="6">#REF!</definedName>
    <definedName name="zeileeinfügen" localSheetId="33">#REF!</definedName>
    <definedName name="zeileeinfügen" localSheetId="34">#REF!</definedName>
    <definedName name="zeileeinfügen" localSheetId="35">#REF!</definedName>
    <definedName name="zeileeinfügen" localSheetId="36">#REF!</definedName>
    <definedName name="zeileeinfügen" localSheetId="37">#REF!</definedName>
    <definedName name="zeileeinfügen" localSheetId="7">#REF!</definedName>
    <definedName name="zeileeinfügen" localSheetId="8">#REF!</definedName>
    <definedName name="zeileeinfügen" localSheetId="9">#REF!</definedName>
    <definedName name="zeileeinfügen" localSheetId="10">#REF!</definedName>
    <definedName name="zeileeinfügen" localSheetId="11">#REF!</definedName>
    <definedName name="zeileeinfügen" localSheetId="12">#REF!</definedName>
    <definedName name="zeileeinfügen">#REF!</definedName>
  </definedNames>
  <calcPr fullCalcOnLoad="1" fullPrecision="0"/>
</workbook>
</file>

<file path=xl/sharedStrings.xml><?xml version="1.0" encoding="utf-8"?>
<sst xmlns="http://schemas.openxmlformats.org/spreadsheetml/2006/main" count="1301" uniqueCount="133">
  <si>
    <t>Monat</t>
  </si>
  <si>
    <t>Bauvorhaben:</t>
  </si>
  <si>
    <t>Stoff</t>
  </si>
  <si>
    <t>OZ</t>
  </si>
  <si>
    <t>GP-Nummer</t>
  </si>
  <si>
    <t>Einbau</t>
  </si>
  <si>
    <t>Index</t>
  </si>
  <si>
    <t>Menge</t>
  </si>
  <si>
    <t>t</t>
  </si>
  <si>
    <t>Angaben im Verzeichnis Stoffpreisgleitklausel</t>
  </si>
  <si>
    <t>Basiswert 3</t>
  </si>
  <si>
    <r>
      <rPr>
        <sz val="10"/>
        <rFont val="Symbol"/>
        <family val="1"/>
      </rPr>
      <t>D</t>
    </r>
    <r>
      <rPr>
        <sz val="10"/>
        <rFont val="Arial"/>
        <family val="2"/>
      </rPr>
      <t xml:space="preserve">
Basiswert 3 - Basiswert 2</t>
    </r>
  </si>
  <si>
    <t>Abrechnungs-summe</t>
  </si>
  <si>
    <t>Auftragsnummer:</t>
  </si>
  <si>
    <t>Auftraggeber:</t>
  </si>
  <si>
    <t>Auftragnehmer:</t>
  </si>
  <si>
    <r>
      <t xml:space="preserve">Ermittlung Basiswerte 3 </t>
    </r>
    <r>
      <rPr>
        <sz val="10"/>
        <rFont val="Arial"/>
        <family val="2"/>
      </rPr>
      <t xml:space="preserve">(Abrechnungszeitpunkt) </t>
    </r>
  </si>
  <si>
    <t>Summe =</t>
  </si>
  <si>
    <t>Stoff:</t>
  </si>
  <si>
    <t>GP-Nummer:</t>
  </si>
  <si>
    <t>Abrechnungszeitpunkt:</t>
  </si>
  <si>
    <t>Einheitspreis:</t>
  </si>
  <si>
    <t>Zeitpunkt Eröffnung der Angebote:</t>
  </si>
  <si>
    <t>Mehr-/
Minderaufwand</t>
  </si>
  <si>
    <t>Zeitpunkt Versand der Vergabunterlagen:</t>
  </si>
  <si>
    <t>Bearbeitung:</t>
  </si>
  <si>
    <t>Datum</t>
  </si>
  <si>
    <t>Name</t>
  </si>
  <si>
    <t>Bauvorhaben</t>
  </si>
  <si>
    <t>Auftragsnummer</t>
  </si>
  <si>
    <t>Auftraggeber</t>
  </si>
  <si>
    <t>Auftragnehmer</t>
  </si>
  <si>
    <t>Basiswert 2 =</t>
  </si>
  <si>
    <t>Selbstbeteiligung =</t>
  </si>
  <si>
    <t>Erstattungsbetrag =</t>
  </si>
  <si>
    <r>
      <t xml:space="preserve">Ermittlung der Selbstbeteiligung </t>
    </r>
    <r>
      <rPr>
        <sz val="10"/>
        <rFont val="Arial"/>
        <family val="2"/>
      </rPr>
      <t>gemäß Nummern 2.4 und 2.5</t>
    </r>
  </si>
  <si>
    <r>
      <t xml:space="preserve">Ermittlung des Erstattungsbetrages </t>
    </r>
    <r>
      <rPr>
        <sz val="10"/>
        <rFont val="Arial"/>
        <family val="2"/>
      </rPr>
      <t>gemäß Nummern 2.6 und 3.6</t>
    </r>
  </si>
  <si>
    <r>
      <t xml:space="preserve">Ermittlung des Bagatellbetrages </t>
    </r>
    <r>
      <rPr>
        <sz val="10"/>
        <rFont val="Arial"/>
        <family val="2"/>
      </rPr>
      <t>gemäß Nummer 2.3</t>
    </r>
  </si>
  <si>
    <t>Bagatellbetrag =</t>
  </si>
  <si>
    <r>
      <t>und Mehr- oder Minderaufwendungen sowie Abrechnungssumme</t>
    </r>
    <r>
      <rPr>
        <sz val="10"/>
        <rFont val="Arial"/>
        <family val="2"/>
      </rPr>
      <t xml:space="preserve"> gemäß Nummern 3.4 und 3.5</t>
    </r>
  </si>
  <si>
    <r>
      <t>Ermittlung Basiswert 2</t>
    </r>
    <r>
      <rPr>
        <sz val="10"/>
        <rFont val="Arial"/>
        <family val="2"/>
      </rPr>
      <t xml:space="preserve"> (Zeitpunkt Eröffnung der Angebote) gemäß Nummer 3.3</t>
    </r>
  </si>
  <si>
    <t>Ordnungszahl:</t>
  </si>
  <si>
    <t>1234/00</t>
  </si>
  <si>
    <t>Bundesrepublik Deutschland</t>
  </si>
  <si>
    <t>Leitfaden AG</t>
  </si>
  <si>
    <t>Frau Muster</t>
  </si>
  <si>
    <t>Basiswert 1 (Zeitpunkt Versand der Vergabeunterlagen):</t>
  </si>
  <si>
    <t xml:space="preserve">     ja           nein</t>
  </si>
  <si>
    <t>LV-Menge / -Einheit:</t>
  </si>
  <si>
    <t>Ausbau der Musterstraße BA II von XXXXXXXXX bis XXXXXXXXX</t>
  </si>
  <si>
    <t>03.08.0160</t>
  </si>
  <si>
    <t>Betonstahl</t>
  </si>
  <si>
    <t>24 10 02 410</t>
  </si>
  <si>
    <t>Abrechnungseinheit (je LV-Einheit):</t>
  </si>
  <si>
    <t>Endgültige Abrechnungssumme festgestellt?</t>
  </si>
  <si>
    <r>
      <t>Mehr- oder Minderaufwendungen sowie Abrechnungs- bzw. Auftragssumme</t>
    </r>
    <r>
      <rPr>
        <sz val="10"/>
        <rFont val="Arial"/>
        <family val="2"/>
      </rPr>
      <t xml:space="preserve"> gemäß Nummer 3.5 (siehe Anlage)</t>
    </r>
  </si>
  <si>
    <t>='OZ2'!$F$8</t>
  </si>
  <si>
    <t>='OZ3'!$F$8</t>
  </si>
  <si>
    <t>='OZ4'!$F$8</t>
  </si>
  <si>
    <t>='OZ5'!$F$8</t>
  </si>
  <si>
    <t>='OZ6'!$F$8</t>
  </si>
  <si>
    <t>='OZ7'!$F$8</t>
  </si>
  <si>
    <t>='OZ8'!$F$8</t>
  </si>
  <si>
    <t>='OZ9'!$F$8</t>
  </si>
  <si>
    <t>='OZ10'!$F$8</t>
  </si>
  <si>
    <t>='OZ11'!$F$8</t>
  </si>
  <si>
    <t>='OZ12'!$F$8</t>
  </si>
  <si>
    <t>='OZ13'!$F$8</t>
  </si>
  <si>
    <t>='OZ14'!$F$8</t>
  </si>
  <si>
    <t>='OZ15'!$F$8</t>
  </si>
  <si>
    <t>='OZ16'!$F$8</t>
  </si>
  <si>
    <t>='OZ17'!$F$8</t>
  </si>
  <si>
    <t>='OZ18'!$F$8</t>
  </si>
  <si>
    <t>='OZ19'!$F$8</t>
  </si>
  <si>
    <t>='OZ20'!$F$8</t>
  </si>
  <si>
    <t>='OZ21'!$F$8</t>
  </si>
  <si>
    <t>='OZ22'!$F$8</t>
  </si>
  <si>
    <t>='OZ23'!$F$8</t>
  </si>
  <si>
    <t>='OZ24'!$F$8</t>
  </si>
  <si>
    <t>='OZ25'!$F$8</t>
  </si>
  <si>
    <t>='OZ26'!$F$8</t>
  </si>
  <si>
    <t>='OZ27'!$F$8</t>
  </si>
  <si>
    <t>='OZ28'!$F$8</t>
  </si>
  <si>
    <t>='OZ29'!$F$8</t>
  </si>
  <si>
    <t>='OZ30'!$F$8</t>
  </si>
  <si>
    <t>='OZ31'!$F$8</t>
  </si>
  <si>
    <t>='OZ32'!$F$8</t>
  </si>
  <si>
    <t>='OZ33'!$F$8</t>
  </si>
  <si>
    <t>='OZ34'!$F$8</t>
  </si>
  <si>
    <t xml:space="preserve">Fortlaufend mit der Leistungserbringung können sodann monatsweise durch Eingabe 
- von Index zum jeweiligen Abrechnungszeitpunkt und
- der zugehörigen Abrechnungsmenge
in einem Schritt
- der Basiswert 3,
- der Mehr- oder Minderaufwand sowie
- die Abrechnungssumme (für die Bestimmung des Bagatellbetrags)
ermittelt werden.
                 </t>
  </si>
  <si>
    <r>
      <rPr>
        <b/>
        <sz val="11"/>
        <rFont val="Arial"/>
        <family val="2"/>
      </rPr>
      <t>Haftungsausschluss</t>
    </r>
    <r>
      <rPr>
        <sz val="11"/>
        <rFont val="Arial"/>
        <family val="2"/>
      </rPr>
      <t xml:space="preserve">
Das Formular wurde mit großer Sorgfalt erstellt und anschließend getestet. Dennoch schließen Herausgeber und Verfasser ausdrücklich alle Haftungsansprüche aus der Verwendung dieser Datei aus. 
   </t>
    </r>
  </si>
  <si>
    <r>
      <rPr>
        <b/>
        <u val="single"/>
        <sz val="11"/>
        <rFont val="Arial"/>
        <family val="2"/>
      </rPr>
      <t>Hinweise des Verfassers</t>
    </r>
    <r>
      <rPr>
        <sz val="11"/>
        <rFont val="Arial"/>
        <family val="2"/>
      </rPr>
      <t xml:space="preserve">
Das Formular zur Berechnung der neuen Stoffpreisgleitklausel ist zweiteilig aufgebaut. Es besteht aus 
- einem Deckblatt zur Ermittlung des Erstattungsbetrages (Registerbezeichnung "Deckblatt") und 
- Anlagen hierzu, auf denen positionsweise die Mehr- und Minderaufwendungen sowie die Auftrags- bzw- Abrechnungssummen ermittelt werden (Registerbezeichnung "OZn").    
Sämtliche Rechenoperationen, die zur Berechnung der neuen Stoffpreisgleitklausel erforderlich sind, wurden automatisiert. Alleine in den grau hinterlegten Feldern sind Eingaben erforderlich. Die anderen Felder sind zur Sicherheit gesperrt. 
    </t>
    </r>
  </si>
  <si>
    <t xml:space="preserve">Mehr- und Minderaufwand sowie die Abrechnungssumme werden automatisch aus den 34 angelegten Anlagenblättern positionsweise in das Deckblatt übernommen. 
Dort werden die Mehr-/Minderaufwendungen zunächst aufgerechnet und anschließend ebenfalls selbsttätig in Hinblick auf die Bagatellgrenze geprüft  [vgl. Leitfaden, Abschnitt 5c]. 
Hiernach wird die Selbstbeteiligung  [vgl. Leitfaden, Abschnitt 5d] nach den Kriterien Bagatellbetrag und 10% der Mehr-/Minderaufwendungen berechnet.
Schließlich wird der Erstattungsbetrag ausgewiesen  [vgl. Leitfaden, Abschnitt 5e].
   </t>
  </si>
  <si>
    <t>Ausbau der Musterstraße BA II von XXXXXXXXXX bis XXXXXXXXXX</t>
  </si>
  <si>
    <t>1234/XX</t>
  </si>
  <si>
    <t>02.01</t>
  </si>
  <si>
    <t>Dieselkraftstoff</t>
  </si>
  <si>
    <t>19 20 26 005</t>
  </si>
  <si>
    <t>02.02</t>
  </si>
  <si>
    <t>20 20 26 005</t>
  </si>
  <si>
    <t>02.06.0030</t>
  </si>
  <si>
    <t>02.06.0040</t>
  </si>
  <si>
    <t>21 20 26 005</t>
  </si>
  <si>
    <t>02.06.0050</t>
  </si>
  <si>
    <t>22 20 26 005</t>
  </si>
  <si>
    <t>02.06.0060</t>
  </si>
  <si>
    <t>23 20 26 005</t>
  </si>
  <si>
    <t>02.07.0150</t>
  </si>
  <si>
    <t>24 20 26 005</t>
  </si>
  <si>
    <t>AC 32 TS</t>
  </si>
  <si>
    <t>23 99 13 200</t>
  </si>
  <si>
    <t>02.07.0210</t>
  </si>
  <si>
    <t>25 20 26 005</t>
  </si>
  <si>
    <t>AC 22 BS</t>
  </si>
  <si>
    <t>02.07.0250</t>
  </si>
  <si>
    <t>26 20 26 005</t>
  </si>
  <si>
    <t>SMA 8 S</t>
  </si>
  <si>
    <t>03.08.0120</t>
  </si>
  <si>
    <t>03.08.0130</t>
  </si>
  <si>
    <t>03.08.0140</t>
  </si>
  <si>
    <t>03.08.0150</t>
  </si>
  <si>
    <t>03.08.0170</t>
  </si>
  <si>
    <t>03.10.0010</t>
  </si>
  <si>
    <t>Schutzeinrichtung herstellen</t>
  </si>
  <si>
    <t>25 11 23 695</t>
  </si>
  <si>
    <t>03.10.0020</t>
  </si>
  <si>
    <t>Stahlgeländer herstellen</t>
  </si>
  <si>
    <t>24 10 02 440 1</t>
  </si>
  <si>
    <t>03.10.0030</t>
  </si>
  <si>
    <t>Rohrgeländer herstellen</t>
  </si>
  <si>
    <t>03.10.0040</t>
  </si>
  <si>
    <r>
      <rPr>
        <b/>
        <sz val="11"/>
        <rFont val="Arial"/>
        <family val="2"/>
      </rPr>
      <t>Deckblatt</t>
    </r>
    <r>
      <rPr>
        <sz val="11"/>
        <rFont val="Arial"/>
        <family val="2"/>
      </rPr>
      <t xml:space="preserve">
Im Deckblatt sind zunächst und ausschließlich die protokollarischen Angaben zu machen:
- Bauvorhaben
- Auftragsnummer
- Auftraggeber
- Auftragnehmer  
Diese Angaben werden in den anderen Blättern automatisch übernommen.
Weiter ist dort für die Ermittlung des Bagatellbetrages anzugeben, ob die endgültige Abrechnungssumme bereits festgestellt ist. Solange dies nicht der Fall ist, wird der Bagatellbetrag anhand der Auftragssumme aller im „Verzeichnis für Stoffpreisgleitklausel“ aufgeführten Ordnungszahlen ermittelt.   
   </t>
    </r>
  </si>
  <si>
    <r>
      <rPr>
        <b/>
        <sz val="11"/>
        <rFont val="Arial"/>
        <family val="2"/>
      </rPr>
      <t>Anlagen</t>
    </r>
    <r>
      <rPr>
        <sz val="11"/>
        <rFont val="Arial"/>
        <family val="2"/>
      </rPr>
      <t xml:space="preserve">
Für jede von der Stoffpreisgleitklausel erfasste Ordnungszahl wird eine eigene Anlage angelegt, in der zunächst
- Ordnungszahl,
- Einheitspreis und
- Mengenvordersatz aus dem Leistungsverzeichnis sowie die Mengeneinheit
eingetragen werden.
Danach werden die Angaben aus dem Verzeichnis für Stoffpreisgleitklausel übernommen [vgl. Leitfaden, Abschnitt 4b]:
- Stoff
- GP-Nummer
- Basiswert 1
- Zeitpunkt Versand der Vergabeunterlagen (zu Basiswert 1)
- Abrechnungszeitpunkt
- Abrechnungseinheit (Voreinstellung = 1,000; ggf. abweichende Untermenge, z.B. 0,5 l Betriebsstoff je m³ Oberbodenabtrag)
Im nächsten Schritt ist der Basiswert 2 zu ermitteln [vgl. Leitfaden, Abschnitt 5b]. Hierzu werden,
- der Zeitpunkt der Angebotseröffnung und
- der Indexwert zum Zeitpunkt Versand der Vergabeunterlagen sowie
- der Indexwert zum Zeitpunkt der Angebotseröffnung 
eingegeben.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</si>
</sst>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quot; €&quot;;\-#,##0.00&quot; €&quot;"/>
    <numFmt numFmtId="166" formatCode="#,##0.000"/>
    <numFmt numFmtId="167" formatCode="_-* #,##0.00\ [$€-1]_-;\-* #,##0.00\ [$€-1]_-;_-* &quot;-&quot;??\ [$€-1]_-"/>
    <numFmt numFmtId="168" formatCode="mm/yyyy"/>
    <numFmt numFmtId="169" formatCode="0.0"/>
    <numFmt numFmtId="170" formatCode="&quot;Index Versand der Vergabeunterlagen (&quot;mm/yyyy&quot;):&quot;"/>
    <numFmt numFmtId="171" formatCode="&quot;Index Eröffnung der Angebote (&quot;mm/yyyy&quot;):&quot;"/>
    <numFmt numFmtId="172" formatCode="0%&quot; x&quot;"/>
    <numFmt numFmtId="173" formatCode="#,##0.00&quot; € =&quot;"/>
    <numFmt numFmtId="174" formatCode="&quot; - &quot;#,##0.00&quot; € =&quot;;&quot; - (&quot;\-#,##0.00&quot; €) =&quot;"/>
  </numFmts>
  <fonts count="47">
    <font>
      <sz val="10"/>
      <name val="Arial"/>
      <family val="0"/>
    </font>
    <font>
      <sz val="11"/>
      <color indexed="8"/>
      <name val="Calibri"/>
      <family val="2"/>
    </font>
    <font>
      <b/>
      <sz val="10"/>
      <name val="Arial"/>
      <family val="2"/>
    </font>
    <font>
      <sz val="12"/>
      <name val="Times New Roman"/>
      <family val="1"/>
    </font>
    <font>
      <sz val="10"/>
      <name val="Symbol"/>
      <family val="1"/>
    </font>
    <font>
      <sz val="11"/>
      <name val="Arial"/>
      <family val="2"/>
    </font>
    <font>
      <sz val="10"/>
      <color indexed="10"/>
      <name val="Arial"/>
      <family val="2"/>
    </font>
    <font>
      <sz val="1"/>
      <color indexed="9"/>
      <name val="Arial"/>
      <family val="2"/>
    </font>
    <font>
      <b/>
      <u val="single"/>
      <sz val="11"/>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EDEDE"/>
        <bgColor indexed="64"/>
      </patternFill>
    </fill>
    <fill>
      <patternFill patternType="solid">
        <fgColor theme="0" tint="-0.149990007281303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right/>
      <top style="thin"/>
      <bottom/>
    </border>
    <border>
      <left/>
      <right/>
      <top/>
      <bottom style="thin"/>
    </border>
    <border>
      <left/>
      <right/>
      <top/>
      <bottom style="hair"/>
    </border>
    <border>
      <left/>
      <right/>
      <top style="hair"/>
      <bottom/>
    </border>
    <border>
      <left/>
      <right style="hair"/>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167" fontId="0" fillId="0" borderId="0" applyFon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88">
    <xf numFmtId="0" fontId="0" fillId="0" borderId="0" xfId="0" applyAlignment="1">
      <alignment/>
    </xf>
    <xf numFmtId="168" fontId="0"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vertical="center"/>
      <protection/>
    </xf>
    <xf numFmtId="164" fontId="2" fillId="0" borderId="10" xfId="0" applyNumberFormat="1" applyFont="1" applyFill="1" applyBorder="1" applyAlignment="1" applyProtection="1">
      <alignment horizontal="right" vertical="center"/>
      <protection/>
    </xf>
    <xf numFmtId="165" fontId="0" fillId="0" borderId="10" xfId="0" applyNumberFormat="1" applyFont="1" applyFill="1" applyBorder="1" applyAlignment="1" applyProtection="1">
      <alignment horizontal="right" vertical="center"/>
      <protection/>
    </xf>
    <xf numFmtId="164" fontId="0" fillId="0" borderId="10" xfId="0" applyNumberFormat="1" applyFont="1" applyFill="1" applyBorder="1" applyAlignment="1" applyProtection="1">
      <alignment horizontal="right" vertical="center"/>
      <protection/>
    </xf>
    <xf numFmtId="168" fontId="0" fillId="33" borderId="10" xfId="0" applyNumberFormat="1" applyFont="1" applyFill="1" applyBorder="1" applyAlignment="1" applyProtection="1">
      <alignment horizontal="center" vertical="center"/>
      <protection locked="0"/>
    </xf>
    <xf numFmtId="169" fontId="0" fillId="33" borderId="10" xfId="0" applyNumberFormat="1" applyFont="1" applyFill="1" applyBorder="1" applyAlignment="1" applyProtection="1">
      <alignment vertical="center"/>
      <protection locked="0"/>
    </xf>
    <xf numFmtId="166" fontId="0" fillId="33" borderId="10" xfId="0" applyNumberFormat="1" applyFont="1" applyFill="1" applyBorder="1" applyAlignment="1" applyProtection="1">
      <alignment vertical="center"/>
      <protection locked="0"/>
    </xf>
    <xf numFmtId="0" fontId="0" fillId="0" borderId="0" xfId="0" applyFont="1" applyBorder="1" applyAlignment="1" applyProtection="1">
      <alignment vertical="center"/>
      <protection/>
    </xf>
    <xf numFmtId="166" fontId="0" fillId="0" borderId="0" xfId="0" applyNumberFormat="1" applyFont="1" applyBorder="1" applyAlignment="1" applyProtection="1">
      <alignment vertical="center"/>
      <protection/>
    </xf>
    <xf numFmtId="166" fontId="0"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165" fontId="0" fillId="0" borderId="10"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xf>
    <xf numFmtId="0" fontId="0" fillId="0" borderId="0" xfId="0" applyFont="1" applyBorder="1" applyAlignment="1" applyProtection="1">
      <alignment horizontal="right" vertical="center"/>
      <protection/>
    </xf>
    <xf numFmtId="172" fontId="0" fillId="0" borderId="0" xfId="50" applyNumberFormat="1" applyFont="1" applyBorder="1" applyAlignment="1" applyProtection="1">
      <alignment horizontal="right" vertical="center"/>
      <protection/>
    </xf>
    <xf numFmtId="164" fontId="0" fillId="0" borderId="0" xfId="50" applyNumberFormat="1" applyFont="1" applyBorder="1" applyAlignment="1" applyProtection="1">
      <alignment horizontal="right" vertical="center"/>
      <protection/>
    </xf>
    <xf numFmtId="49" fontId="0" fillId="0" borderId="10" xfId="0" applyNumberFormat="1" applyFont="1" applyFill="1" applyBorder="1" applyAlignment="1" applyProtection="1">
      <alignment horizontal="center" vertical="center"/>
      <protection/>
    </xf>
    <xf numFmtId="165" fontId="2" fillId="0" borderId="10" xfId="0" applyNumberFormat="1" applyFont="1" applyBorder="1" applyAlignment="1" applyProtection="1">
      <alignment vertical="center"/>
      <protection/>
    </xf>
    <xf numFmtId="14" fontId="0" fillId="33" borderId="0" xfId="0" applyNumberFormat="1" applyFont="1" applyFill="1" applyBorder="1" applyAlignment="1" applyProtection="1">
      <alignment vertical="center"/>
      <protection/>
    </xf>
    <xf numFmtId="0" fontId="5" fillId="0" borderId="0" xfId="0" applyFont="1" applyAlignment="1" applyProtection="1">
      <alignment horizontal="justify"/>
      <protection/>
    </xf>
    <xf numFmtId="164" fontId="2" fillId="0" borderId="10" xfId="0" applyNumberFormat="1" applyFont="1" applyBorder="1" applyAlignment="1" applyProtection="1">
      <alignment vertical="center"/>
      <protection/>
    </xf>
    <xf numFmtId="0" fontId="5" fillId="0" borderId="0" xfId="0" applyFont="1" applyBorder="1" applyAlignment="1" applyProtection="1">
      <alignment vertical="center"/>
      <protection/>
    </xf>
    <xf numFmtId="166" fontId="5" fillId="0" borderId="0" xfId="0" applyNumberFormat="1" applyFont="1" applyBorder="1" applyAlignment="1" applyProtection="1">
      <alignment vertical="center"/>
      <protection/>
    </xf>
    <xf numFmtId="0" fontId="5" fillId="0" borderId="0" xfId="0" applyFont="1" applyFill="1" applyBorder="1" applyAlignment="1" applyProtection="1">
      <alignment horizontal="justify" vertical="top" wrapText="1"/>
      <protection/>
    </xf>
    <xf numFmtId="0" fontId="5" fillId="0" borderId="0" xfId="0" applyFont="1" applyFill="1" applyBorder="1" applyAlignment="1" applyProtection="1">
      <alignment horizontal="left" vertical="top"/>
      <protection/>
    </xf>
    <xf numFmtId="166" fontId="5" fillId="0" borderId="0" xfId="5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6" fontId="5" fillId="0" borderId="0" xfId="0" applyNumberFormat="1"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5" fillId="0" borderId="0" xfId="0"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168" fontId="5" fillId="0" borderId="0"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vertical="center"/>
      <protection/>
    </xf>
    <xf numFmtId="168" fontId="5" fillId="0" borderId="0" xfId="0" applyNumberFormat="1" applyFont="1" applyFill="1" applyBorder="1" applyAlignment="1" applyProtection="1">
      <alignment vertical="center"/>
      <protection/>
    </xf>
    <xf numFmtId="170" fontId="5" fillId="0" borderId="0" xfId="0" applyNumberFormat="1" applyFont="1" applyFill="1" applyBorder="1" applyAlignment="1" applyProtection="1">
      <alignment vertical="center"/>
      <protection/>
    </xf>
    <xf numFmtId="169"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wrapText="1"/>
      <protection/>
    </xf>
    <xf numFmtId="166" fontId="5" fillId="0" borderId="0" xfId="0" applyNumberFormat="1" applyFont="1" applyFill="1" applyBorder="1" applyAlignment="1" applyProtection="1">
      <alignment horizontal="center" vertical="center" wrapText="1"/>
      <protection/>
    </xf>
    <xf numFmtId="164" fontId="5" fillId="0" borderId="0" xfId="0" applyNumberFormat="1" applyFont="1" applyFill="1" applyBorder="1" applyAlignment="1" applyProtection="1">
      <alignment horizontal="right" vertical="center"/>
      <protection/>
    </xf>
    <xf numFmtId="165" fontId="5" fillId="0" borderId="0" xfId="0" applyNumberFormat="1" applyFont="1" applyFill="1" applyBorder="1" applyAlignment="1" applyProtection="1">
      <alignment horizontal="right" vertical="center"/>
      <protection/>
    </xf>
    <xf numFmtId="166" fontId="5" fillId="0" borderId="0" xfId="0" applyNumberFormat="1" applyFont="1" applyFill="1" applyBorder="1" applyAlignment="1" applyProtection="1">
      <alignment vertical="center"/>
      <protection/>
    </xf>
    <xf numFmtId="165" fontId="5" fillId="0" borderId="0" xfId="0" applyNumberFormat="1" applyFont="1" applyFill="1" applyBorder="1" applyAlignment="1" applyProtection="1">
      <alignment vertical="center"/>
      <protection/>
    </xf>
    <xf numFmtId="14" fontId="5" fillId="0" borderId="0" xfId="0" applyNumberFormat="1" applyFont="1" applyFill="1" applyBorder="1" applyAlignment="1" applyProtection="1">
      <alignment vertical="center"/>
      <protection/>
    </xf>
    <xf numFmtId="0" fontId="0" fillId="33" borderId="0" xfId="0" applyFont="1" applyFill="1" applyBorder="1" applyAlignment="1" applyProtection="1">
      <alignment horizontal="right" vertical="center"/>
      <protection locked="0"/>
    </xf>
    <xf numFmtId="0" fontId="0" fillId="0" borderId="10" xfId="0" applyFont="1" applyBorder="1" applyAlignment="1" applyProtection="1">
      <alignment horizontal="center" vertical="center"/>
      <protection/>
    </xf>
    <xf numFmtId="49" fontId="0" fillId="33" borderId="0" xfId="0" applyNumberFormat="1" applyFont="1" applyFill="1" applyBorder="1" applyAlignment="1" applyProtection="1">
      <alignment horizontal="left" vertical="center"/>
      <protection locked="0"/>
    </xf>
    <xf numFmtId="0" fontId="45" fillId="0" borderId="0" xfId="0" applyFont="1" applyBorder="1" applyAlignment="1" applyProtection="1">
      <alignment vertical="center"/>
      <protection/>
    </xf>
    <xf numFmtId="166" fontId="0" fillId="33" borderId="0" xfId="0" applyNumberFormat="1" applyFont="1" applyFill="1" applyBorder="1" applyAlignment="1" applyProtection="1">
      <alignment horizontal="left" vertical="center"/>
      <protection locked="0"/>
    </xf>
    <xf numFmtId="49" fontId="0" fillId="0" borderId="10" xfId="0" applyNumberFormat="1" applyFont="1" applyBorder="1" applyAlignment="1" applyProtection="1">
      <alignment horizontal="center" vertical="center" wrapText="1"/>
      <protection/>
    </xf>
    <xf numFmtId="0" fontId="0" fillId="34" borderId="0" xfId="0" applyFont="1" applyFill="1" applyBorder="1" applyAlignment="1" applyProtection="1">
      <alignment horizontal="left" vertical="center"/>
      <protection/>
    </xf>
    <xf numFmtId="14" fontId="0" fillId="33" borderId="0"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xf>
    <xf numFmtId="0" fontId="46" fillId="0" borderId="0" xfId="0" applyFont="1" applyBorder="1" applyAlignment="1" applyProtection="1">
      <alignment vertical="center"/>
      <protection locked="0"/>
    </xf>
    <xf numFmtId="0" fontId="0" fillId="0" borderId="10" xfId="0" applyFont="1" applyBorder="1" applyAlignment="1" applyProtection="1">
      <alignment horizontal="center" vertical="center"/>
      <protection/>
    </xf>
    <xf numFmtId="0" fontId="46" fillId="0" borderId="0" xfId="0" applyFont="1" applyBorder="1" applyAlignment="1" applyProtection="1">
      <alignment vertical="center"/>
      <protection/>
    </xf>
    <xf numFmtId="0" fontId="5" fillId="0" borderId="0" xfId="0" applyFont="1" applyFill="1" applyBorder="1" applyAlignment="1" applyProtection="1">
      <alignment horizontal="justify" vertical="center" wrapText="1"/>
      <protection/>
    </xf>
    <xf numFmtId="0" fontId="0" fillId="0" borderId="1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33"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xf>
    <xf numFmtId="164" fontId="2" fillId="0" borderId="0" xfId="0" applyNumberFormat="1" applyFont="1" applyFill="1" applyBorder="1" applyAlignment="1" applyProtection="1">
      <alignment horizontal="left" vertical="center"/>
      <protection/>
    </xf>
    <xf numFmtId="174" fontId="0" fillId="0" borderId="0" xfId="0" applyNumberFormat="1" applyFont="1" applyBorder="1" applyAlignment="1" applyProtection="1">
      <alignment horizontal="left" vertical="center"/>
      <protection/>
    </xf>
    <xf numFmtId="164" fontId="0" fillId="0" borderId="0" xfId="0" applyNumberFormat="1" applyFont="1" applyFill="1" applyBorder="1" applyAlignment="1" applyProtection="1">
      <alignment horizontal="left" vertical="center"/>
      <protection/>
    </xf>
    <xf numFmtId="0" fontId="0" fillId="0" borderId="12" xfId="0" applyFont="1" applyBorder="1" applyAlignment="1" applyProtection="1">
      <alignment horizontal="left" vertical="center"/>
      <protection/>
    </xf>
    <xf numFmtId="173" fontId="0" fillId="0" borderId="0" xfId="0" applyNumberFormat="1" applyFont="1" applyBorder="1" applyAlignment="1" applyProtection="1">
      <alignment horizontal="left" vertical="center"/>
      <protection/>
    </xf>
    <xf numFmtId="0" fontId="0" fillId="34" borderId="0" xfId="0" applyFont="1" applyFill="1" applyBorder="1" applyAlignment="1" applyProtection="1">
      <alignment horizontal="right" vertical="center"/>
      <protection/>
    </xf>
    <xf numFmtId="0" fontId="0" fillId="0" borderId="10"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0" fillId="0" borderId="10" xfId="0" applyFont="1" applyBorder="1" applyAlignment="1" applyProtection="1">
      <alignment horizontal="center" vertical="center"/>
      <protection/>
    </xf>
    <xf numFmtId="0" fontId="2" fillId="33"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xf>
    <xf numFmtId="49" fontId="0" fillId="33" borderId="0" xfId="0" applyNumberFormat="1" applyFont="1" applyFill="1" applyBorder="1" applyAlignment="1" applyProtection="1">
      <alignment horizontal="left" vertical="center"/>
      <protection locked="0"/>
    </xf>
    <xf numFmtId="164" fontId="0" fillId="33" borderId="0" xfId="0" applyNumberFormat="1" applyFont="1" applyFill="1" applyBorder="1" applyAlignment="1" applyProtection="1">
      <alignment horizontal="left" vertical="center"/>
      <protection locked="0"/>
    </xf>
    <xf numFmtId="166" fontId="0" fillId="33" borderId="0" xfId="52" applyNumberFormat="1" applyFont="1" applyFill="1" applyBorder="1" applyAlignment="1" applyProtection="1">
      <alignment horizontal="left" vertical="center"/>
      <protection locked="0"/>
    </xf>
    <xf numFmtId="168" fontId="0" fillId="33" borderId="0" xfId="0" applyNumberFormat="1" applyFont="1" applyFill="1" applyBorder="1" applyAlignment="1" applyProtection="1">
      <alignment horizontal="left" vertical="center"/>
      <protection locked="0"/>
    </xf>
    <xf numFmtId="170" fontId="0" fillId="0" borderId="0" xfId="0" applyNumberFormat="1" applyFont="1" applyBorder="1" applyAlignment="1" applyProtection="1">
      <alignment horizontal="left" vertical="center"/>
      <protection/>
    </xf>
    <xf numFmtId="169" fontId="0" fillId="33" borderId="0" xfId="0" applyNumberFormat="1" applyFont="1" applyFill="1" applyBorder="1" applyAlignment="1" applyProtection="1">
      <alignment horizontal="left" vertical="center"/>
      <protection locked="0"/>
    </xf>
    <xf numFmtId="171" fontId="0" fillId="0" borderId="0" xfId="0" applyNumberFormat="1" applyFont="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0" fillId="0" borderId="13" xfId="0" applyFont="1" applyBorder="1" applyAlignment="1" applyProtection="1">
      <alignment horizontal="left" vertical="center"/>
      <protection/>
    </xf>
    <xf numFmtId="0" fontId="0" fillId="0" borderId="14" xfId="0" applyFont="1" applyBorder="1" applyAlignment="1" applyProtection="1">
      <alignment horizontal="right" vertical="center"/>
      <protection/>
    </xf>
    <xf numFmtId="0" fontId="0" fillId="0" borderId="15" xfId="0" applyFont="1" applyBorder="1" applyAlignment="1" applyProtection="1">
      <alignment horizontal="right" vertical="center"/>
      <protection/>
    </xf>
    <xf numFmtId="0" fontId="0" fillId="0" borderId="1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_EKT_BW350_P1.5.054_Mattenstahl_IB"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b val="0"/>
        <i/>
        <color rgb="FFFF0000"/>
      </font>
    </dxf>
    <dxf>
      <font>
        <b val="0"/>
        <i/>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3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3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3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3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3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3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33</xdr:row>
      <xdr:rowOff>114300</xdr:rowOff>
    </xdr:from>
    <xdr:to>
      <xdr:col>5</xdr:col>
      <xdr:colOff>933450</xdr:colOff>
      <xdr:row>39</xdr:row>
      <xdr:rowOff>161925</xdr:rowOff>
    </xdr:to>
    <xdr:sp>
      <xdr:nvSpPr>
        <xdr:cNvPr id="1" name="Textfeld 1"/>
        <xdr:cNvSpPr txBox="1">
          <a:spLocks noChangeArrowheads="1"/>
        </xdr:cNvSpPr>
      </xdr:nvSpPr>
      <xdr:spPr>
        <a:xfrm>
          <a:off x="1076325" y="5429250"/>
          <a:ext cx="4619625" cy="1019175"/>
        </a:xfrm>
        <a:prstGeom prst="rect">
          <a:avLst/>
        </a:prstGeom>
        <a:solidFill>
          <a:srgbClr val="C6D9F1"/>
        </a:solidFill>
        <a:ln w="9525" cmpd="sng">
          <a:solidFill>
            <a:srgbClr val="BCBCBC"/>
          </a:solidFill>
          <a:headEnd type="none"/>
          <a:tailEnd type="none"/>
        </a:ln>
      </xdr:spPr>
      <xdr:txBody>
        <a:bodyPr vertOverflow="clip" wrap="square"/>
        <a:p>
          <a:pPr algn="l">
            <a:defRPr/>
          </a:pPr>
          <a:r>
            <a:rPr lang="en-US" cap="none" sz="1000" b="0" i="0" u="sng" baseline="0">
              <a:solidFill>
                <a:srgbClr val="000000"/>
              </a:solidFill>
              <a:latin typeface="Arial"/>
              <a:ea typeface="Arial"/>
              <a:cs typeface="Arial"/>
            </a:rPr>
            <a:t>Hinweis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Hier Berechnung des Erstattungsbetrages während der Bauausführung und Geltendmachung mit der Abschlagsrechnung.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Erdarbeiten</a:t>
          </a:r>
          <a:r>
            <a:rPr lang="en-US" cap="none" sz="1000" b="0" i="0" u="none" baseline="0">
              <a:solidFill>
                <a:srgbClr val="000000"/>
              </a:solidFill>
              <a:latin typeface="Arial"/>
              <a:ea typeface="Arial"/>
              <a:cs typeface="Arial"/>
            </a:rPr>
            <a:t> sowie Schutzplanken und Geländer noch nicht abgeschlossen.</a:t>
          </a:r>
          <a:r>
            <a:rPr lang="en-US" cap="none" sz="10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30517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501015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38775"/>
          <a:ext cx="4467225" cy="200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57150</xdr:rowOff>
    </xdr:from>
    <xdr:to>
      <xdr:col>4</xdr:col>
      <xdr:colOff>285750</xdr:colOff>
      <xdr:row>24</xdr:row>
      <xdr:rowOff>95250</xdr:rowOff>
    </xdr:to>
    <xdr:pic>
      <xdr:nvPicPr>
        <xdr:cNvPr id="1" name="Picture 22"/>
        <xdr:cNvPicPr preferRelativeResize="1">
          <a:picLocks noChangeAspect="1"/>
        </xdr:cNvPicPr>
      </xdr:nvPicPr>
      <xdr:blipFill>
        <a:blip r:embed="rId1"/>
        <a:srcRect l="13748" r="13124" b="28712"/>
        <a:stretch>
          <a:fillRect/>
        </a:stretch>
      </xdr:blipFill>
      <xdr:spPr>
        <a:xfrm>
          <a:off x="0" y="3286125"/>
          <a:ext cx="4095750" cy="361950"/>
        </a:xfrm>
        <a:prstGeom prst="rect">
          <a:avLst/>
        </a:prstGeom>
        <a:noFill/>
        <a:ln w="9525" cmpd="sng">
          <a:noFill/>
        </a:ln>
      </xdr:spPr>
    </xdr:pic>
    <xdr:clientData/>
  </xdr:twoCellAnchor>
  <xdr:twoCellAnchor editAs="oneCell">
    <xdr:from>
      <xdr:col>0</xdr:col>
      <xdr:colOff>0</xdr:colOff>
      <xdr:row>33</xdr:row>
      <xdr:rowOff>76200</xdr:rowOff>
    </xdr:from>
    <xdr:to>
      <xdr:col>3</xdr:col>
      <xdr:colOff>657225</xdr:colOff>
      <xdr:row>35</xdr:row>
      <xdr:rowOff>95250</xdr:rowOff>
    </xdr:to>
    <xdr:pic>
      <xdr:nvPicPr>
        <xdr:cNvPr id="2" name="Picture 27"/>
        <xdr:cNvPicPr preferRelativeResize="1">
          <a:picLocks noChangeAspect="1"/>
        </xdr:cNvPicPr>
      </xdr:nvPicPr>
      <xdr:blipFill>
        <a:blip r:embed="rId2"/>
        <a:srcRect l="18748" r="18748" b="28712"/>
        <a:stretch>
          <a:fillRect/>
        </a:stretch>
      </xdr:blipFill>
      <xdr:spPr>
        <a:xfrm>
          <a:off x="0" y="4991100"/>
          <a:ext cx="3514725" cy="342900"/>
        </a:xfrm>
        <a:prstGeom prst="rect">
          <a:avLst/>
        </a:prstGeom>
        <a:noFill/>
        <a:ln w="9525" cmpd="sng">
          <a:noFill/>
        </a:ln>
      </xdr:spPr>
    </xdr:pic>
    <xdr:clientData/>
  </xdr:twoCellAnchor>
  <xdr:twoCellAnchor editAs="oneCell">
    <xdr:from>
      <xdr:col>0</xdr:col>
      <xdr:colOff>0</xdr:colOff>
      <xdr:row>36</xdr:row>
      <xdr:rowOff>19050</xdr:rowOff>
    </xdr:from>
    <xdr:to>
      <xdr:col>4</xdr:col>
      <xdr:colOff>657225</xdr:colOff>
      <xdr:row>37</xdr:row>
      <xdr:rowOff>57150</xdr:rowOff>
    </xdr:to>
    <xdr:pic>
      <xdr:nvPicPr>
        <xdr:cNvPr id="3" name="Picture 28"/>
        <xdr:cNvPicPr preferRelativeResize="1">
          <a:picLocks noChangeAspect="1"/>
        </xdr:cNvPicPr>
      </xdr:nvPicPr>
      <xdr:blipFill>
        <a:blip r:embed="rId3"/>
        <a:srcRect l="10310" r="9999" b="34062"/>
        <a:stretch>
          <a:fillRect/>
        </a:stretch>
      </xdr:blipFill>
      <xdr:spPr>
        <a:xfrm>
          <a:off x="0" y="5419725"/>
          <a:ext cx="44672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6.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17.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8.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9.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20.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2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2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vmlDrawing" Target="../drawings/vmlDrawing23.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vmlDrawing" Target="../drawings/vmlDrawing24.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vmlDrawing" Target="../drawings/vmlDrawing25.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vmlDrawing" Target="../drawings/vmlDrawing26.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vmlDrawing" Target="../drawings/vmlDrawing27.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vmlDrawing" Target="../drawings/vmlDrawing28.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vmlDrawing" Target="../drawings/vmlDrawing29.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vmlDrawing" Target="../drawings/vmlDrawing30.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vmlDrawing" Target="../drawings/vmlDrawing31.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vmlDrawing" Target="../drawings/vmlDrawing3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vmlDrawing" Target="../drawings/vmlDrawing33.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vmlDrawing" Target="../drawings/vmlDrawing34.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vmlDrawing" Target="../drawings/vmlDrawing35.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vmlDrawing" Target="../drawings/vmlDrawing36.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vmlDrawing" Target="../drawings/vmlDrawing37.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vmlDrawing" Target="../drawings/vmlDrawing38.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vmlDrawing" Target="../drawings/vmlDrawing39.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vmlDrawing" Target="../drawings/vmlDrawing40.vml" /><Relationship Id="rId3"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8.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9.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0.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M51"/>
  <sheetViews>
    <sheetView showGridLines="0" showRowColHeaders="0" showZeros="0" tabSelected="1" zoomScale="110" zoomScaleNormal="110" zoomScalePageLayoutView="0" workbookViewId="0" topLeftCell="A1">
      <selection activeCell="A1" sqref="A1"/>
    </sheetView>
  </sheetViews>
  <sheetFormatPr defaultColWidth="11.57421875" defaultRowHeight="12.75"/>
  <cols>
    <col min="1" max="1" width="102.28125" style="24" customWidth="1"/>
    <col min="2" max="5" width="14.28125" style="24" customWidth="1"/>
    <col min="6" max="6" width="15.28125" style="24" customWidth="1"/>
    <col min="7" max="7" width="15.28125" style="24" bestFit="1" customWidth="1"/>
    <col min="8" max="8" width="11.57421875" style="24" customWidth="1"/>
    <col min="9" max="9" width="11.57421875" style="25" customWidth="1"/>
    <col min="10" max="16384" width="11.57421875" style="24" customWidth="1"/>
  </cols>
  <sheetData>
    <row r="1" spans="1:9" s="31" customFormat="1" ht="171.75">
      <c r="A1" s="26" t="s">
        <v>91</v>
      </c>
      <c r="B1" s="27"/>
      <c r="C1" s="27"/>
      <c r="D1" s="27"/>
      <c r="E1" s="27"/>
      <c r="F1" s="28"/>
      <c r="G1" s="28"/>
      <c r="H1" s="29"/>
      <c r="I1" s="30"/>
    </row>
    <row r="2" spans="1:9" s="31" customFormat="1" ht="214.5">
      <c r="A2" s="26" t="s">
        <v>131</v>
      </c>
      <c r="B2" s="27"/>
      <c r="C2" s="27"/>
      <c r="D2" s="27"/>
      <c r="E2" s="27"/>
      <c r="F2" s="28"/>
      <c r="G2" s="28"/>
      <c r="H2" s="29"/>
      <c r="I2" s="30"/>
    </row>
    <row r="3" spans="1:13" ht="371.25">
      <c r="A3" s="26" t="s">
        <v>132</v>
      </c>
      <c r="B3" s="32"/>
      <c r="C3" s="32"/>
      <c r="D3" s="32"/>
      <c r="E3" s="32"/>
      <c r="F3" s="33"/>
      <c r="G3" s="33"/>
      <c r="J3" s="22"/>
      <c r="L3" s="34"/>
      <c r="M3" s="34"/>
    </row>
    <row r="4" spans="1:13" ht="128.25">
      <c r="A4" s="26" t="s">
        <v>89</v>
      </c>
      <c r="B4" s="32"/>
      <c r="C4" s="32"/>
      <c r="D4" s="32"/>
      <c r="E4" s="32"/>
      <c r="F4" s="33"/>
      <c r="G4" s="33"/>
      <c r="J4" s="22"/>
      <c r="L4" s="34"/>
      <c r="M4" s="34"/>
    </row>
    <row r="5" spans="1:7" ht="171">
      <c r="A5" s="26" t="s">
        <v>92</v>
      </c>
      <c r="B5" s="32"/>
      <c r="C5" s="32"/>
      <c r="D5" s="32"/>
      <c r="E5" s="32"/>
      <c r="F5" s="35"/>
      <c r="G5" s="35"/>
    </row>
    <row r="6" spans="1:7" ht="72">
      <c r="A6" s="58" t="s">
        <v>90</v>
      </c>
      <c r="B6" s="32"/>
      <c r="C6" s="32"/>
      <c r="D6" s="32"/>
      <c r="E6" s="32"/>
      <c r="F6" s="32"/>
      <c r="G6" s="32"/>
    </row>
    <row r="7" spans="1:7" ht="12.75" customHeight="1">
      <c r="A7" s="32"/>
      <c r="B7" s="32"/>
      <c r="C7" s="32"/>
      <c r="D7" s="32"/>
      <c r="E7" s="32"/>
      <c r="F7" s="32"/>
      <c r="G7" s="32"/>
    </row>
    <row r="8" spans="1:7" ht="12.75" customHeight="1">
      <c r="A8" s="32"/>
      <c r="B8" s="32"/>
      <c r="C8" s="32"/>
      <c r="D8" s="32"/>
      <c r="E8" s="32"/>
      <c r="F8" s="32"/>
      <c r="G8" s="32"/>
    </row>
    <row r="9" spans="1:7" ht="12.75" customHeight="1">
      <c r="A9" s="32"/>
      <c r="B9" s="32"/>
      <c r="C9" s="32"/>
      <c r="D9" s="32"/>
      <c r="E9" s="32"/>
      <c r="F9" s="32"/>
      <c r="G9" s="32"/>
    </row>
    <row r="10" spans="1:7" ht="12.75" customHeight="1">
      <c r="A10" s="32"/>
      <c r="B10" s="32"/>
      <c r="C10" s="32"/>
      <c r="D10" s="32"/>
      <c r="E10" s="32"/>
      <c r="F10" s="36"/>
      <c r="G10" s="36"/>
    </row>
    <row r="11" spans="1:7" ht="12.75" customHeight="1">
      <c r="A11" s="37"/>
      <c r="B11" s="37"/>
      <c r="C11" s="37"/>
      <c r="D11" s="37"/>
      <c r="E11" s="37"/>
      <c r="F11" s="38"/>
      <c r="G11" s="38"/>
    </row>
    <row r="12" spans="1:7" ht="12.75" customHeight="1">
      <c r="A12" s="37"/>
      <c r="B12" s="37"/>
      <c r="C12" s="37"/>
      <c r="D12" s="37"/>
      <c r="E12" s="37"/>
      <c r="F12" s="38"/>
      <c r="G12" s="38"/>
    </row>
    <row r="13" spans="1:7" ht="12.75" customHeight="1">
      <c r="A13" s="32"/>
      <c r="B13" s="32"/>
      <c r="C13" s="32"/>
      <c r="D13" s="32"/>
      <c r="E13" s="32"/>
      <c r="F13" s="35"/>
      <c r="G13" s="35"/>
    </row>
    <row r="14" spans="1:7" ht="12.75" customHeight="1">
      <c r="A14" s="32"/>
      <c r="B14" s="32"/>
      <c r="C14" s="32"/>
      <c r="D14" s="32"/>
      <c r="E14" s="32"/>
      <c r="F14" s="32"/>
      <c r="G14" s="32"/>
    </row>
    <row r="15" spans="1:7" ht="12.75" customHeight="1">
      <c r="A15" s="32"/>
      <c r="B15" s="32"/>
      <c r="C15" s="32"/>
      <c r="D15" s="32"/>
      <c r="E15" s="32"/>
      <c r="F15" s="32"/>
      <c r="G15" s="32"/>
    </row>
    <row r="16" spans="1:7" ht="12.75" customHeight="1">
      <c r="A16" s="32"/>
      <c r="B16" s="32"/>
      <c r="C16" s="32"/>
      <c r="D16" s="32"/>
      <c r="E16" s="32"/>
      <c r="F16" s="32"/>
      <c r="G16" s="32"/>
    </row>
    <row r="17" spans="1:7" ht="12.75" customHeight="1">
      <c r="A17" s="32"/>
      <c r="B17" s="32"/>
      <c r="C17" s="32"/>
      <c r="D17" s="32"/>
      <c r="E17" s="32"/>
      <c r="F17" s="32"/>
      <c r="G17" s="32"/>
    </row>
    <row r="18" spans="1:7" ht="12.75" customHeight="1">
      <c r="A18" s="32"/>
      <c r="B18" s="32"/>
      <c r="C18" s="32"/>
      <c r="D18" s="32"/>
      <c r="E18" s="32"/>
      <c r="F18" s="32"/>
      <c r="G18" s="32"/>
    </row>
    <row r="19" spans="1:7" ht="12.75" customHeight="1">
      <c r="A19" s="32"/>
      <c r="B19" s="32"/>
      <c r="C19" s="32"/>
      <c r="D19" s="32"/>
      <c r="E19" s="32"/>
      <c r="F19" s="32"/>
      <c r="G19" s="32"/>
    </row>
    <row r="20" spans="1:7" ht="12.75" customHeight="1">
      <c r="A20" s="32"/>
      <c r="B20" s="32"/>
      <c r="C20" s="32"/>
      <c r="D20" s="32"/>
      <c r="E20" s="32"/>
      <c r="F20" s="32"/>
      <c r="G20" s="32"/>
    </row>
    <row r="21" spans="1:7" ht="12.75" customHeight="1">
      <c r="A21" s="32"/>
      <c r="B21" s="32"/>
      <c r="C21" s="32"/>
      <c r="D21" s="32"/>
      <c r="E21" s="32"/>
      <c r="F21" s="32"/>
      <c r="G21" s="32"/>
    </row>
    <row r="22" spans="1:7" ht="12.75" customHeight="1">
      <c r="A22" s="32"/>
      <c r="B22" s="32"/>
      <c r="C22" s="32"/>
      <c r="D22" s="32"/>
      <c r="E22" s="32"/>
      <c r="F22" s="32"/>
      <c r="G22" s="32"/>
    </row>
    <row r="23" spans="1:9" ht="12.75" customHeight="1">
      <c r="A23" s="39"/>
      <c r="B23" s="39"/>
      <c r="C23" s="39"/>
      <c r="D23" s="39"/>
      <c r="E23" s="40"/>
      <c r="F23" s="39"/>
      <c r="G23" s="39"/>
      <c r="I23" s="24"/>
    </row>
    <row r="24" spans="1:9" ht="12.75" customHeight="1">
      <c r="A24" s="34"/>
      <c r="B24" s="38"/>
      <c r="C24" s="41"/>
      <c r="D24" s="42"/>
      <c r="E24" s="43"/>
      <c r="F24" s="42"/>
      <c r="G24" s="41"/>
      <c r="I24" s="24"/>
    </row>
    <row r="25" spans="1:9" ht="12.75" customHeight="1">
      <c r="A25" s="34"/>
      <c r="B25" s="38"/>
      <c r="C25" s="41"/>
      <c r="D25" s="42"/>
      <c r="E25" s="43"/>
      <c r="F25" s="42"/>
      <c r="G25" s="41"/>
      <c r="I25" s="24"/>
    </row>
    <row r="26" spans="1:9" ht="12.75" customHeight="1">
      <c r="A26" s="34"/>
      <c r="B26" s="38"/>
      <c r="C26" s="41"/>
      <c r="D26" s="42"/>
      <c r="E26" s="43"/>
      <c r="F26" s="42"/>
      <c r="G26" s="41"/>
      <c r="I26" s="24"/>
    </row>
    <row r="27" spans="1:9" ht="12.75" customHeight="1">
      <c r="A27" s="34"/>
      <c r="B27" s="38"/>
      <c r="C27" s="41"/>
      <c r="D27" s="42"/>
      <c r="E27" s="43"/>
      <c r="F27" s="42"/>
      <c r="G27" s="41"/>
      <c r="I27" s="24"/>
    </row>
    <row r="28" spans="1:9" ht="12.75" customHeight="1">
      <c r="A28" s="34"/>
      <c r="B28" s="38"/>
      <c r="C28" s="41"/>
      <c r="D28" s="42"/>
      <c r="E28" s="43"/>
      <c r="F28" s="42"/>
      <c r="G28" s="41"/>
      <c r="I28" s="24"/>
    </row>
    <row r="29" spans="1:9" ht="12.75" customHeight="1">
      <c r="A29" s="34"/>
      <c r="B29" s="38"/>
      <c r="C29" s="41"/>
      <c r="D29" s="42"/>
      <c r="E29" s="43"/>
      <c r="F29" s="42"/>
      <c r="G29" s="41"/>
      <c r="I29" s="24"/>
    </row>
    <row r="30" spans="1:9" ht="12.75" customHeight="1">
      <c r="A30" s="34"/>
      <c r="B30" s="38"/>
      <c r="C30" s="41"/>
      <c r="D30" s="42"/>
      <c r="E30" s="43"/>
      <c r="F30" s="42"/>
      <c r="G30" s="41"/>
      <c r="I30" s="24"/>
    </row>
    <row r="31" spans="1:9" ht="12.75" customHeight="1">
      <c r="A31" s="34"/>
      <c r="B31" s="38"/>
      <c r="C31" s="41"/>
      <c r="D31" s="42"/>
      <c r="E31" s="43"/>
      <c r="F31" s="42"/>
      <c r="G31" s="41"/>
      <c r="I31" s="24"/>
    </row>
    <row r="32" spans="1:9" ht="12.75" customHeight="1">
      <c r="A32" s="34"/>
      <c r="B32" s="38"/>
      <c r="C32" s="41"/>
      <c r="D32" s="42"/>
      <c r="E32" s="43"/>
      <c r="F32" s="42"/>
      <c r="G32" s="41"/>
      <c r="I32" s="24"/>
    </row>
    <row r="33" spans="1:9" ht="12.75" customHeight="1">
      <c r="A33" s="34"/>
      <c r="B33" s="38"/>
      <c r="C33" s="41"/>
      <c r="D33" s="42"/>
      <c r="E33" s="43"/>
      <c r="F33" s="42"/>
      <c r="G33" s="41"/>
      <c r="I33" s="24"/>
    </row>
    <row r="34" spans="1:9" ht="12.75" customHeight="1">
      <c r="A34" s="34"/>
      <c r="B34" s="38"/>
      <c r="C34" s="41"/>
      <c r="D34" s="42"/>
      <c r="E34" s="43"/>
      <c r="F34" s="42"/>
      <c r="G34" s="41"/>
      <c r="I34" s="24"/>
    </row>
    <row r="35" spans="1:9" ht="12.75" customHeight="1">
      <c r="A35" s="34"/>
      <c r="B35" s="38"/>
      <c r="C35" s="41"/>
      <c r="D35" s="42"/>
      <c r="E35" s="43"/>
      <c r="F35" s="42"/>
      <c r="G35" s="41"/>
      <c r="I35" s="24"/>
    </row>
    <row r="36" spans="1:9" ht="12.75" customHeight="1">
      <c r="A36" s="34"/>
      <c r="B36" s="38"/>
      <c r="C36" s="41"/>
      <c r="D36" s="42"/>
      <c r="E36" s="43"/>
      <c r="F36" s="42"/>
      <c r="G36" s="41"/>
      <c r="I36" s="24"/>
    </row>
    <row r="37" spans="1:9" ht="12.75" customHeight="1">
      <c r="A37" s="34"/>
      <c r="B37" s="38"/>
      <c r="C37" s="41"/>
      <c r="D37" s="42"/>
      <c r="E37" s="43"/>
      <c r="F37" s="42"/>
      <c r="G37" s="41"/>
      <c r="I37" s="24"/>
    </row>
    <row r="38" spans="1:9" ht="12.75" customHeight="1">
      <c r="A38" s="34"/>
      <c r="B38" s="38"/>
      <c r="C38" s="41"/>
      <c r="D38" s="42"/>
      <c r="E38" s="43"/>
      <c r="F38" s="42"/>
      <c r="G38" s="41"/>
      <c r="I38" s="24"/>
    </row>
    <row r="39" spans="1:9" ht="12.75" customHeight="1">
      <c r="A39" s="34"/>
      <c r="B39" s="38"/>
      <c r="C39" s="41"/>
      <c r="D39" s="42"/>
      <c r="E39" s="43"/>
      <c r="F39" s="42"/>
      <c r="G39" s="41"/>
      <c r="I39" s="24"/>
    </row>
    <row r="40" spans="1:9" ht="12.75" customHeight="1">
      <c r="A40" s="34"/>
      <c r="B40" s="38"/>
      <c r="C40" s="41"/>
      <c r="D40" s="42"/>
      <c r="E40" s="43"/>
      <c r="F40" s="42"/>
      <c r="G40" s="41"/>
      <c r="I40" s="24"/>
    </row>
    <row r="41" spans="1:9" ht="12.75" customHeight="1">
      <c r="A41" s="34"/>
      <c r="B41" s="38"/>
      <c r="C41" s="41"/>
      <c r="D41" s="42"/>
      <c r="E41" s="43"/>
      <c r="F41" s="42"/>
      <c r="G41" s="41"/>
      <c r="I41" s="24"/>
    </row>
    <row r="42" spans="1:9" ht="12.75" customHeight="1">
      <c r="A42" s="34"/>
      <c r="B42" s="38"/>
      <c r="C42" s="41"/>
      <c r="D42" s="42"/>
      <c r="E42" s="43"/>
      <c r="F42" s="42"/>
      <c r="G42" s="41"/>
      <c r="I42" s="24"/>
    </row>
    <row r="43" spans="1:9" ht="12.75" customHeight="1">
      <c r="A43" s="34"/>
      <c r="B43" s="38"/>
      <c r="C43" s="41"/>
      <c r="D43" s="42"/>
      <c r="E43" s="43"/>
      <c r="F43" s="42"/>
      <c r="G43" s="41"/>
      <c r="I43" s="24"/>
    </row>
    <row r="44" spans="1:9" ht="12.75" customHeight="1">
      <c r="A44" s="34"/>
      <c r="B44" s="38"/>
      <c r="C44" s="41"/>
      <c r="D44" s="42"/>
      <c r="E44" s="43"/>
      <c r="F44" s="42"/>
      <c r="G44" s="41"/>
      <c r="I44" s="24"/>
    </row>
    <row r="45" spans="1:9" ht="12.75" customHeight="1">
      <c r="A45" s="34"/>
      <c r="B45" s="38"/>
      <c r="C45" s="41"/>
      <c r="D45" s="42"/>
      <c r="E45" s="43"/>
      <c r="F45" s="42"/>
      <c r="G45" s="41"/>
      <c r="I45" s="24"/>
    </row>
    <row r="46" spans="1:9" ht="12.75" customHeight="1">
      <c r="A46" s="34"/>
      <c r="B46" s="38"/>
      <c r="C46" s="41"/>
      <c r="D46" s="42"/>
      <c r="E46" s="43"/>
      <c r="F46" s="42"/>
      <c r="G46" s="41"/>
      <c r="I46" s="24"/>
    </row>
    <row r="47" spans="1:9" ht="12.75" customHeight="1">
      <c r="A47" s="34"/>
      <c r="B47" s="38"/>
      <c r="C47" s="41"/>
      <c r="D47" s="42"/>
      <c r="E47" s="43"/>
      <c r="F47" s="42"/>
      <c r="G47" s="41"/>
      <c r="I47" s="24"/>
    </row>
    <row r="48" spans="1:7" ht="12.75" customHeight="1">
      <c r="A48" s="32"/>
      <c r="B48" s="32"/>
      <c r="C48" s="32"/>
      <c r="D48" s="32"/>
      <c r="E48" s="32"/>
      <c r="F48" s="44"/>
      <c r="G48" s="35"/>
    </row>
    <row r="49" spans="1:7" ht="12.75" customHeight="1">
      <c r="A49" s="32"/>
      <c r="B49" s="32"/>
      <c r="C49" s="32"/>
      <c r="D49" s="32"/>
      <c r="E49" s="32"/>
      <c r="F49" s="32"/>
      <c r="G49" s="32"/>
    </row>
    <row r="50" spans="1:7" ht="12.75" customHeight="1">
      <c r="A50" s="32"/>
      <c r="B50" s="32"/>
      <c r="C50" s="32"/>
      <c r="D50" s="32"/>
      <c r="E50" s="32"/>
      <c r="F50" s="32"/>
      <c r="G50" s="32"/>
    </row>
    <row r="51" spans="1:7" ht="12.75" customHeight="1">
      <c r="A51" s="32"/>
      <c r="B51" s="32"/>
      <c r="C51" s="32"/>
      <c r="D51" s="32"/>
      <c r="E51" s="45"/>
      <c r="F51" s="32"/>
      <c r="G51" s="32"/>
    </row>
  </sheetData>
  <sheetProtection password="D4C7" sheet="1" objects="1" scenarios="1" selectLockedCells="1" selectUnlockedCells="1"/>
  <printOptions horizontalCentered="1"/>
  <pageMargins left="0.7480314960629921" right="0.35433070866141736" top="1.141732283464567" bottom="0.3937007874015748" header="0.3937007874015748" footer="0.31496062992125984"/>
  <pageSetup blackAndWhite="1" horizontalDpi="600" verticalDpi="600" orientation="portrait" paperSize="9" scale="89" r:id="rId2"/>
  <headerFooter>
    <oddHeader>&amp;L&amp;"Arial,Fett"&amp;14Formular zur Berechnung
der neuen Stoffpreisgleitklausel &amp;R&amp;G</oddHeader>
    <oddFooter>&amp;C&amp;P/&amp;N</oddFooter>
  </headerFooter>
  <legacyDrawingHF r:id="rId1"/>
</worksheet>
</file>

<file path=xl/worksheets/sheet10.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11.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12.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13.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14.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0">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15.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16.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17.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18.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19.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FF00"/>
  </sheetPr>
  <dimension ref="A1:J71"/>
  <sheetViews>
    <sheetView showGridLines="0" showRowColHeaders="0" showZeros="0" zoomScale="110" zoomScaleNormal="110" zoomScalePageLayoutView="0" workbookViewId="0" topLeftCell="A1">
      <selection activeCell="J52" sqref="J52"/>
    </sheetView>
  </sheetViews>
  <sheetFormatPr defaultColWidth="11.57421875" defaultRowHeight="12.75"/>
  <cols>
    <col min="1" max="5" width="14.28125" style="9" customWidth="1"/>
    <col min="6" max="7" width="15.28125" style="9"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3" t="s">
        <v>93</v>
      </c>
      <c r="D2" s="73"/>
      <c r="E2" s="73"/>
      <c r="F2" s="73"/>
      <c r="G2" s="73"/>
    </row>
    <row r="3" spans="1:7" ht="12.75">
      <c r="A3" s="60" t="s">
        <v>13</v>
      </c>
      <c r="B3" s="60"/>
      <c r="C3" s="73" t="s">
        <v>94</v>
      </c>
      <c r="D3" s="73"/>
      <c r="E3" s="73"/>
      <c r="F3" s="73"/>
      <c r="G3" s="73"/>
    </row>
    <row r="4" spans="1:7" ht="12.75">
      <c r="A4" s="60" t="s">
        <v>14</v>
      </c>
      <c r="B4" s="60"/>
      <c r="C4" s="73" t="s">
        <v>43</v>
      </c>
      <c r="D4" s="73"/>
      <c r="E4" s="73"/>
      <c r="F4" s="73"/>
      <c r="G4" s="73"/>
    </row>
    <row r="5" spans="1:7" ht="12.75">
      <c r="A5" s="60" t="s">
        <v>15</v>
      </c>
      <c r="B5" s="60"/>
      <c r="C5" s="73" t="s">
        <v>44</v>
      </c>
      <c r="D5" s="73"/>
      <c r="E5" s="73"/>
      <c r="F5" s="73"/>
      <c r="G5" s="73"/>
    </row>
    <row r="6" spans="1:7" ht="9" customHeight="1">
      <c r="A6" s="66"/>
      <c r="B6" s="66"/>
      <c r="C6" s="66"/>
      <c r="D6" s="66"/>
      <c r="E6" s="66"/>
      <c r="F6" s="66"/>
      <c r="G6" s="66"/>
    </row>
    <row r="7" spans="1:7" ht="9" customHeight="1">
      <c r="A7" s="59"/>
      <c r="B7" s="59"/>
      <c r="C7" s="59"/>
      <c r="D7" s="59"/>
      <c r="E7" s="59"/>
      <c r="F7" s="59"/>
      <c r="G7" s="59"/>
    </row>
    <row r="8" spans="1:7" ht="12.75">
      <c r="A8" s="74" t="s">
        <v>55</v>
      </c>
      <c r="B8" s="74"/>
      <c r="C8" s="74"/>
      <c r="D8" s="74"/>
      <c r="E8" s="74"/>
      <c r="F8" s="74"/>
      <c r="G8" s="74"/>
    </row>
    <row r="9" spans="1:7" ht="9" customHeight="1">
      <c r="A9" s="71"/>
      <c r="B9" s="71"/>
      <c r="C9" s="71"/>
      <c r="D9" s="71"/>
      <c r="E9" s="71"/>
      <c r="F9" s="71"/>
      <c r="G9" s="71"/>
    </row>
    <row r="10" spans="1:7" ht="25.5">
      <c r="A10" s="11" t="s">
        <v>3</v>
      </c>
      <c r="B10" s="72" t="s">
        <v>2</v>
      </c>
      <c r="C10" s="72"/>
      <c r="D10" s="72"/>
      <c r="E10" s="56" t="s">
        <v>4</v>
      </c>
      <c r="F10" s="12" t="s">
        <v>23</v>
      </c>
      <c r="G10" s="12" t="str">
        <f>IF(AND($I$50=TRUE,$J$50=FALSE),"Abrechnungs-summe",IF(AND($I$50=FALSE,$J$50=TRUE),"Auftragssumme",""))</f>
        <v>Auftragssumme</v>
      </c>
    </row>
    <row r="11" spans="1:7" ht="12.75">
      <c r="A11" s="19" t="s">
        <v>95</v>
      </c>
      <c r="B11" s="69" t="s">
        <v>96</v>
      </c>
      <c r="C11" s="69" t="e">
        <f>#REF!</f>
        <v>#REF!</v>
      </c>
      <c r="D11" s="69" t="e">
        <f>#REF!</f>
        <v>#REF!</v>
      </c>
      <c r="E11" s="19" t="s">
        <v>97</v>
      </c>
      <c r="F11" s="4">
        <v>-137.15</v>
      </c>
      <c r="G11" s="5">
        <v>41650</v>
      </c>
    </row>
    <row r="12" spans="1:7" ht="12.75">
      <c r="A12" s="19" t="s">
        <v>98</v>
      </c>
      <c r="B12" s="69" t="s">
        <v>96</v>
      </c>
      <c r="C12" s="69" t="s">
        <v>56</v>
      </c>
      <c r="D12" s="69" t="s">
        <v>56</v>
      </c>
      <c r="E12" s="19" t="s">
        <v>99</v>
      </c>
      <c r="F12" s="4">
        <v>-420</v>
      </c>
      <c r="G12" s="5">
        <v>120180</v>
      </c>
    </row>
    <row r="13" spans="1:7" ht="12.75">
      <c r="A13" s="19" t="s">
        <v>100</v>
      </c>
      <c r="B13" s="69" t="s">
        <v>96</v>
      </c>
      <c r="C13" s="69" t="s">
        <v>57</v>
      </c>
      <c r="D13" s="69" t="s">
        <v>57</v>
      </c>
      <c r="E13" s="19" t="s">
        <v>99</v>
      </c>
      <c r="F13" s="4">
        <v>30.28</v>
      </c>
      <c r="G13" s="5">
        <v>103578</v>
      </c>
    </row>
    <row r="14" spans="1:7" ht="12.75">
      <c r="A14" s="19" t="s">
        <v>101</v>
      </c>
      <c r="B14" s="69" t="s">
        <v>96</v>
      </c>
      <c r="C14" s="69" t="s">
        <v>58</v>
      </c>
      <c r="D14" s="69" t="s">
        <v>58</v>
      </c>
      <c r="E14" s="19" t="s">
        <v>102</v>
      </c>
      <c r="F14" s="4">
        <v>35.66</v>
      </c>
      <c r="G14" s="5">
        <v>54000</v>
      </c>
    </row>
    <row r="15" spans="1:7" ht="12.75">
      <c r="A15" s="19" t="s">
        <v>103</v>
      </c>
      <c r="B15" s="69" t="s">
        <v>96</v>
      </c>
      <c r="C15" s="69" t="s">
        <v>59</v>
      </c>
      <c r="D15" s="69" t="s">
        <v>59</v>
      </c>
      <c r="E15" s="19" t="s">
        <v>104</v>
      </c>
      <c r="F15" s="4">
        <v>42.4</v>
      </c>
      <c r="G15" s="5">
        <v>11890</v>
      </c>
    </row>
    <row r="16" spans="1:7" ht="12.75">
      <c r="A16" s="19" t="s">
        <v>105</v>
      </c>
      <c r="B16" s="69" t="s">
        <v>96</v>
      </c>
      <c r="C16" s="69" t="s">
        <v>60</v>
      </c>
      <c r="D16" s="69" t="s">
        <v>60</v>
      </c>
      <c r="E16" s="19" t="s">
        <v>106</v>
      </c>
      <c r="F16" s="4">
        <v>20.98</v>
      </c>
      <c r="G16" s="5">
        <v>53220</v>
      </c>
    </row>
    <row r="17" spans="1:7" ht="12.75">
      <c r="A17" s="19" t="s">
        <v>107</v>
      </c>
      <c r="B17" s="69" t="s">
        <v>96</v>
      </c>
      <c r="C17" s="69" t="s">
        <v>61</v>
      </c>
      <c r="D17" s="69" t="s">
        <v>61</v>
      </c>
      <c r="E17" s="19" t="s">
        <v>108</v>
      </c>
      <c r="F17" s="4">
        <v>-423.36</v>
      </c>
      <c r="G17" s="5">
        <v>182818</v>
      </c>
    </row>
    <row r="18" spans="1:7" ht="12.75">
      <c r="A18" s="19"/>
      <c r="B18" s="69" t="s">
        <v>109</v>
      </c>
      <c r="C18" s="69" t="s">
        <v>62</v>
      </c>
      <c r="D18" s="69" t="s">
        <v>62</v>
      </c>
      <c r="E18" s="19" t="s">
        <v>110</v>
      </c>
      <c r="F18" s="4">
        <v>10301.76</v>
      </c>
      <c r="G18" s="5"/>
    </row>
    <row r="19" spans="1:7" ht="12.75">
      <c r="A19" s="19" t="s">
        <v>111</v>
      </c>
      <c r="B19" s="69" t="s">
        <v>96</v>
      </c>
      <c r="C19" s="69" t="s">
        <v>63</v>
      </c>
      <c r="D19" s="69" t="s">
        <v>63</v>
      </c>
      <c r="E19" s="19" t="s">
        <v>112</v>
      </c>
      <c r="F19" s="4">
        <v>-552.69</v>
      </c>
      <c r="G19" s="5">
        <v>423282</v>
      </c>
    </row>
    <row r="20" spans="1:7" ht="12.75">
      <c r="A20" s="19"/>
      <c r="B20" s="69" t="s">
        <v>113</v>
      </c>
      <c r="C20" s="69" t="s">
        <v>64</v>
      </c>
      <c r="D20" s="69" t="s">
        <v>64</v>
      </c>
      <c r="E20" s="19" t="s">
        <v>110</v>
      </c>
      <c r="F20" s="4">
        <v>19098.51</v>
      </c>
      <c r="G20" s="5"/>
    </row>
    <row r="21" spans="1:7" ht="12.75">
      <c r="A21" s="19" t="s">
        <v>114</v>
      </c>
      <c r="B21" s="69" t="s">
        <v>96</v>
      </c>
      <c r="C21" s="69" t="s">
        <v>65</v>
      </c>
      <c r="D21" s="69" t="s">
        <v>65</v>
      </c>
      <c r="E21" s="19" t="s">
        <v>115</v>
      </c>
      <c r="F21" s="4">
        <v>-243.81</v>
      </c>
      <c r="G21" s="5">
        <v>230207</v>
      </c>
    </row>
    <row r="22" spans="1:7" ht="12.75">
      <c r="A22" s="19"/>
      <c r="B22" s="69" t="s">
        <v>116</v>
      </c>
      <c r="C22" s="69" t="s">
        <v>66</v>
      </c>
      <c r="D22" s="69" t="s">
        <v>66</v>
      </c>
      <c r="E22" s="19" t="s">
        <v>110</v>
      </c>
      <c r="F22" s="4">
        <v>12109.23</v>
      </c>
      <c r="G22" s="5"/>
    </row>
    <row r="23" spans="1:7" ht="12.75">
      <c r="A23" s="19" t="s">
        <v>117</v>
      </c>
      <c r="B23" s="69" t="s">
        <v>51</v>
      </c>
      <c r="C23" s="69" t="s">
        <v>67</v>
      </c>
      <c r="D23" s="69" t="s">
        <v>67</v>
      </c>
      <c r="E23" s="19" t="s">
        <v>52</v>
      </c>
      <c r="F23" s="4">
        <v>-1844.84</v>
      </c>
      <c r="G23" s="5">
        <v>27029.4</v>
      </c>
    </row>
    <row r="24" spans="1:7" ht="12.75">
      <c r="A24" s="19" t="s">
        <v>118</v>
      </c>
      <c r="B24" s="69" t="s">
        <v>51</v>
      </c>
      <c r="C24" s="69" t="s">
        <v>68</v>
      </c>
      <c r="D24" s="69" t="s">
        <v>68</v>
      </c>
      <c r="E24" s="19" t="s">
        <v>52</v>
      </c>
      <c r="F24" s="4">
        <v>-1333.04</v>
      </c>
      <c r="G24" s="5">
        <v>33766.8</v>
      </c>
    </row>
    <row r="25" spans="1:7" ht="12.75">
      <c r="A25" s="19" t="s">
        <v>119</v>
      </c>
      <c r="B25" s="69" t="s">
        <v>51</v>
      </c>
      <c r="C25" s="69" t="s">
        <v>69</v>
      </c>
      <c r="D25" s="69" t="s">
        <v>69</v>
      </c>
      <c r="E25" s="19" t="s">
        <v>52</v>
      </c>
      <c r="F25" s="4">
        <v>115.94</v>
      </c>
      <c r="G25" s="5">
        <v>50650.2</v>
      </c>
    </row>
    <row r="26" spans="1:7" ht="12.75">
      <c r="A26" s="19" t="s">
        <v>120</v>
      </c>
      <c r="B26" s="69" t="s">
        <v>51</v>
      </c>
      <c r="C26" s="69" t="s">
        <v>70</v>
      </c>
      <c r="D26" s="69" t="s">
        <v>70</v>
      </c>
      <c r="E26" s="19" t="s">
        <v>52</v>
      </c>
      <c r="F26" s="4">
        <v>14.96</v>
      </c>
      <c r="G26" s="5">
        <v>8441.7</v>
      </c>
    </row>
    <row r="27" spans="1:7" ht="12.75">
      <c r="A27" s="19" t="s">
        <v>50</v>
      </c>
      <c r="B27" s="69" t="s">
        <v>51</v>
      </c>
      <c r="C27" s="69" t="s">
        <v>71</v>
      </c>
      <c r="D27" s="69" t="s">
        <v>71</v>
      </c>
      <c r="E27" s="19" t="s">
        <v>52</v>
      </c>
      <c r="F27" s="4">
        <v>-853.91</v>
      </c>
      <c r="G27" s="5">
        <v>151950.6</v>
      </c>
    </row>
    <row r="28" spans="1:7" ht="12.75">
      <c r="A28" s="19" t="s">
        <v>121</v>
      </c>
      <c r="B28" s="69" t="s">
        <v>51</v>
      </c>
      <c r="C28" s="69" t="s">
        <v>72</v>
      </c>
      <c r="D28" s="69" t="s">
        <v>72</v>
      </c>
      <c r="E28" s="19" t="s">
        <v>52</v>
      </c>
      <c r="F28" s="4">
        <v>-1323.79</v>
      </c>
      <c r="G28" s="5">
        <v>21104.25</v>
      </c>
    </row>
    <row r="29" spans="1:7" ht="12.75">
      <c r="A29" s="19" t="s">
        <v>122</v>
      </c>
      <c r="B29" s="69" t="s">
        <v>123</v>
      </c>
      <c r="C29" s="69"/>
      <c r="D29" s="69"/>
      <c r="E29" s="19" t="s">
        <v>124</v>
      </c>
      <c r="F29" s="4"/>
      <c r="G29" s="5">
        <v>13365</v>
      </c>
    </row>
    <row r="30" spans="1:7" ht="12.75">
      <c r="A30" s="19" t="s">
        <v>125</v>
      </c>
      <c r="B30" s="69" t="s">
        <v>126</v>
      </c>
      <c r="C30" s="69"/>
      <c r="D30" s="69"/>
      <c r="E30" s="19" t="s">
        <v>127</v>
      </c>
      <c r="F30" s="4"/>
      <c r="G30" s="5">
        <v>52328.7</v>
      </c>
    </row>
    <row r="31" spans="1:7" ht="12.75">
      <c r="A31" s="19" t="s">
        <v>128</v>
      </c>
      <c r="B31" s="69" t="s">
        <v>129</v>
      </c>
      <c r="C31" s="69"/>
      <c r="D31" s="69"/>
      <c r="E31" s="19" t="s">
        <v>127</v>
      </c>
      <c r="F31" s="4"/>
      <c r="G31" s="5">
        <v>24715.2</v>
      </c>
    </row>
    <row r="32" spans="1:7" ht="12.75">
      <c r="A32" s="19" t="s">
        <v>130</v>
      </c>
      <c r="B32" s="69" t="s">
        <v>129</v>
      </c>
      <c r="C32" s="69"/>
      <c r="D32" s="69"/>
      <c r="E32" s="19" t="s">
        <v>127</v>
      </c>
      <c r="F32" s="4"/>
      <c r="G32" s="5">
        <v>9867</v>
      </c>
    </row>
    <row r="33" spans="1:7" ht="12.75">
      <c r="A33" s="19"/>
      <c r="B33" s="69"/>
      <c r="C33" s="69" t="s">
        <v>77</v>
      </c>
      <c r="D33" s="69" t="s">
        <v>77</v>
      </c>
      <c r="E33" s="19"/>
      <c r="F33" s="4"/>
      <c r="G33" s="5"/>
    </row>
    <row r="34" spans="1:7" ht="12.75">
      <c r="A34" s="19"/>
      <c r="B34" s="69"/>
      <c r="C34" s="69" t="s">
        <v>77</v>
      </c>
      <c r="D34" s="69" t="s">
        <v>77</v>
      </c>
      <c r="E34" s="19"/>
      <c r="F34" s="4"/>
      <c r="G34" s="5"/>
    </row>
    <row r="35" spans="1:7" ht="12.75">
      <c r="A35" s="19"/>
      <c r="B35" s="69"/>
      <c r="C35" s="69" t="s">
        <v>77</v>
      </c>
      <c r="D35" s="69" t="s">
        <v>77</v>
      </c>
      <c r="E35" s="19"/>
      <c r="F35" s="4"/>
      <c r="G35" s="5"/>
    </row>
    <row r="36" spans="1:7" ht="12.75">
      <c r="A36" s="19"/>
      <c r="B36" s="69"/>
      <c r="C36" s="69" t="s">
        <v>77</v>
      </c>
      <c r="D36" s="69" t="s">
        <v>77</v>
      </c>
      <c r="E36" s="19"/>
      <c r="F36" s="4"/>
      <c r="G36" s="5"/>
    </row>
    <row r="37" spans="1:7" ht="12.75">
      <c r="A37" s="19"/>
      <c r="B37" s="69"/>
      <c r="C37" s="69" t="s">
        <v>77</v>
      </c>
      <c r="D37" s="69" t="s">
        <v>77</v>
      </c>
      <c r="E37" s="19"/>
      <c r="F37" s="4"/>
      <c r="G37" s="5"/>
    </row>
    <row r="38" spans="1:7" ht="12.75">
      <c r="A38" s="19"/>
      <c r="B38" s="69"/>
      <c r="C38" s="69" t="s">
        <v>77</v>
      </c>
      <c r="D38" s="69" t="s">
        <v>77</v>
      </c>
      <c r="E38" s="19"/>
      <c r="F38" s="4"/>
      <c r="G38" s="5"/>
    </row>
    <row r="39" spans="1:7" ht="12.75">
      <c r="A39" s="19"/>
      <c r="B39" s="69"/>
      <c r="C39" s="69" t="s">
        <v>77</v>
      </c>
      <c r="D39" s="69" t="s">
        <v>77</v>
      </c>
      <c r="E39" s="19"/>
      <c r="F39" s="4"/>
      <c r="G39" s="5"/>
    </row>
    <row r="40" spans="1:7" ht="12.75">
      <c r="A40" s="19"/>
      <c r="B40" s="69"/>
      <c r="C40" s="69" t="s">
        <v>77</v>
      </c>
      <c r="D40" s="69" t="s">
        <v>77</v>
      </c>
      <c r="E40" s="19"/>
      <c r="F40" s="4"/>
      <c r="G40" s="5"/>
    </row>
    <row r="41" spans="1:7" ht="12.75">
      <c r="A41" s="19"/>
      <c r="B41" s="69"/>
      <c r="C41" s="69" t="s">
        <v>77</v>
      </c>
      <c r="D41" s="69" t="s">
        <v>77</v>
      </c>
      <c r="E41" s="19"/>
      <c r="F41" s="4"/>
      <c r="G41" s="5"/>
    </row>
    <row r="42" spans="1:7" ht="12.75">
      <c r="A42" s="19"/>
      <c r="B42" s="69"/>
      <c r="C42" s="69" t="s">
        <v>77</v>
      </c>
      <c r="D42" s="69" t="s">
        <v>77</v>
      </c>
      <c r="E42" s="19"/>
      <c r="F42" s="4"/>
      <c r="G42" s="5"/>
    </row>
    <row r="43" spans="1:7" ht="12.75">
      <c r="A43" s="19"/>
      <c r="B43" s="69"/>
      <c r="C43" s="69" t="s">
        <v>77</v>
      </c>
      <c r="D43" s="69" t="s">
        <v>77</v>
      </c>
      <c r="E43" s="19"/>
      <c r="F43" s="4"/>
      <c r="G43" s="5"/>
    </row>
    <row r="44" spans="1:7" ht="12.75">
      <c r="A44" s="19"/>
      <c r="B44" s="69"/>
      <c r="C44" s="69" t="s">
        <v>77</v>
      </c>
      <c r="D44" s="69" t="s">
        <v>77</v>
      </c>
      <c r="E44" s="19"/>
      <c r="F44" s="4"/>
      <c r="G44" s="5"/>
    </row>
    <row r="45" spans="1:7" ht="12.75">
      <c r="A45" s="15"/>
      <c r="B45" s="70"/>
      <c r="C45" s="70"/>
      <c r="D45" s="70"/>
      <c r="E45" s="16" t="s">
        <v>17</v>
      </c>
      <c r="F45" s="13">
        <f>SUM(F11:F44)</f>
        <v>34637.13</v>
      </c>
      <c r="G45" s="14">
        <f>SUM(G11:G44)</f>
        <v>1614043.85</v>
      </c>
    </row>
    <row r="46" spans="1:10" ht="9" customHeight="1">
      <c r="A46" s="66"/>
      <c r="B46" s="66"/>
      <c r="C46" s="66"/>
      <c r="D46" s="66"/>
      <c r="E46" s="66"/>
      <c r="F46" s="66"/>
      <c r="G46" s="66"/>
      <c r="J46" s="2"/>
    </row>
    <row r="47" spans="1:10" ht="9" customHeight="1">
      <c r="A47" s="59"/>
      <c r="B47" s="59"/>
      <c r="C47" s="59"/>
      <c r="D47" s="59"/>
      <c r="E47" s="59"/>
      <c r="F47" s="59"/>
      <c r="G47" s="59"/>
      <c r="J47" s="2"/>
    </row>
    <row r="48" spans="1:7" ht="12.75">
      <c r="A48" s="60" t="s">
        <v>37</v>
      </c>
      <c r="B48" s="60"/>
      <c r="C48" s="60"/>
      <c r="D48" s="60"/>
      <c r="E48" s="60"/>
      <c r="F48" s="60"/>
      <c r="G48" s="60"/>
    </row>
    <row r="49" spans="1:7" ht="9" customHeight="1">
      <c r="A49" s="62"/>
      <c r="B49" s="62"/>
      <c r="C49" s="62"/>
      <c r="D49" s="62"/>
      <c r="E49" s="62"/>
      <c r="F49" s="62"/>
      <c r="G49" s="62"/>
    </row>
    <row r="50" spans="1:10" ht="12.75">
      <c r="A50" s="9" t="s">
        <v>54</v>
      </c>
      <c r="B50" s="49"/>
      <c r="C50" s="54"/>
      <c r="D50" s="52" t="s">
        <v>47</v>
      </c>
      <c r="E50" s="68" t="str">
        <f>IF(AND($I$50=TRUE,$J$50=FALSE),"→ Berechnung erfolgt über die Abrechnungssumme",IF(AND($I$50=FALSE,$J$50=TRUE),"→ Berechnung erfolgt über die Auftragssumme",IF(OR(AND($I$50=TRUE,$J$50=TRUE),AND($I$50=FALSE,$J$50=FALSE)),"Hinweis: bitte 'ja' oder 'nein' auswählen!")))</f>
        <v>→ Berechnung erfolgt über die Auftragssumme</v>
      </c>
      <c r="F50" s="68"/>
      <c r="G50" s="68"/>
      <c r="I50" s="57" t="b">
        <v>0</v>
      </c>
      <c r="J50" s="57" t="b">
        <v>1</v>
      </c>
    </row>
    <row r="51" spans="1:7" ht="9" customHeight="1">
      <c r="A51" s="62"/>
      <c r="B51" s="62"/>
      <c r="C51" s="62"/>
      <c r="D51" s="62"/>
      <c r="E51" s="62"/>
      <c r="F51" s="62"/>
      <c r="G51" s="62"/>
    </row>
    <row r="52" spans="1:7" ht="12.75">
      <c r="A52" s="62" t="s">
        <v>38</v>
      </c>
      <c r="B52" s="62"/>
      <c r="C52" s="17">
        <v>0.02</v>
      </c>
      <c r="D52" s="67">
        <f>G45</f>
        <v>1614043.85</v>
      </c>
      <c r="E52" s="67"/>
      <c r="F52" s="63">
        <f>C52*D52</f>
        <v>32280.88</v>
      </c>
      <c r="G52" s="63"/>
    </row>
    <row r="53" spans="1:7" ht="9" customHeight="1">
      <c r="A53" s="62"/>
      <c r="B53" s="62"/>
      <c r="C53" s="62"/>
      <c r="D53" s="62"/>
      <c r="E53" s="62"/>
      <c r="F53" s="62"/>
      <c r="G53" s="62"/>
    </row>
    <row r="54" spans="1:7" ht="12.75">
      <c r="A54" s="62" t="str">
        <f>IF(F45&lt;&gt;0,IF(ABS(F52)&gt;ABS(F45),"Die Mehr-/Minderaufwendungen liegen unterhalb des Bagatellbetrages. Deshalb besteht kein Vergütungsanspruch.","Die Mehr-/Minderaufwendungen übersteigen den Bagatellbetrag. Es besteht ein Vergütungsanspruch."),"")</f>
        <v>Die Mehr-/Minderaufwendungen übersteigen den Bagatellbetrag. Es besteht ein Vergütungsanspruch.</v>
      </c>
      <c r="B54" s="62"/>
      <c r="C54" s="62"/>
      <c r="D54" s="62"/>
      <c r="E54" s="62"/>
      <c r="F54" s="62"/>
      <c r="G54" s="62"/>
    </row>
    <row r="55" spans="1:7" ht="9" customHeight="1">
      <c r="A55" s="66"/>
      <c r="B55" s="66"/>
      <c r="C55" s="66"/>
      <c r="D55" s="66"/>
      <c r="E55" s="66"/>
      <c r="F55" s="66"/>
      <c r="G55" s="66"/>
    </row>
    <row r="56" spans="1:7" ht="9" customHeight="1">
      <c r="A56" s="59"/>
      <c r="B56" s="59"/>
      <c r="C56" s="59"/>
      <c r="D56" s="59"/>
      <c r="E56" s="59"/>
      <c r="F56" s="59"/>
      <c r="G56" s="59"/>
    </row>
    <row r="57" spans="1:7" ht="12.75">
      <c r="A57" s="60" t="s">
        <v>35</v>
      </c>
      <c r="B57" s="60"/>
      <c r="C57" s="60"/>
      <c r="D57" s="60"/>
      <c r="E57" s="60"/>
      <c r="F57" s="60"/>
      <c r="G57" s="60"/>
    </row>
    <row r="58" spans="1:7" ht="9" customHeight="1">
      <c r="A58" s="62"/>
      <c r="B58" s="62"/>
      <c r="C58" s="62"/>
      <c r="D58" s="62"/>
      <c r="E58" s="62"/>
      <c r="F58" s="62"/>
      <c r="G58" s="62"/>
    </row>
    <row r="59" spans="1:7" ht="12.75">
      <c r="A59" s="62" t="s">
        <v>33</v>
      </c>
      <c r="B59" s="62"/>
      <c r="C59" s="17">
        <v>0.1</v>
      </c>
      <c r="D59" s="67">
        <f>ABS(F45)</f>
        <v>34637.13</v>
      </c>
      <c r="E59" s="67"/>
      <c r="F59" s="65">
        <f>C59*D59</f>
        <v>3463.71</v>
      </c>
      <c r="G59" s="65"/>
    </row>
    <row r="60" spans="1:7" ht="9" customHeight="1">
      <c r="A60" s="62"/>
      <c r="B60" s="62"/>
      <c r="C60" s="62"/>
      <c r="D60" s="62"/>
      <c r="E60" s="62"/>
      <c r="F60" s="62"/>
      <c r="G60" s="62"/>
    </row>
    <row r="61" spans="1:7" ht="12.75">
      <c r="A61" s="62" t="str">
        <f>IF(F45&lt;&gt;0,IF(ABS(F59)&lt;ABS(F52),"Die Selbstbeteiligung erfolgt mindestens mit dem Bagatellbetrag und beträgt deshalb:","Die Selbstbeteiligung erfolgt mit 10% der Mehr-/Minderaufwendungen und beträgt: "),"")</f>
        <v>Die Selbstbeteiligung erfolgt mindestens mit dem Bagatellbetrag und beträgt deshalb:</v>
      </c>
      <c r="B61" s="62"/>
      <c r="C61" s="62"/>
      <c r="D61" s="62"/>
      <c r="E61" s="62"/>
      <c r="F61" s="63">
        <f>MAX(ABS(F52),ABS(F59))</f>
        <v>32280.88</v>
      </c>
      <c r="G61" s="63"/>
    </row>
    <row r="62" spans="1:7" ht="9" customHeight="1">
      <c r="A62" s="66"/>
      <c r="B62" s="66"/>
      <c r="C62" s="66"/>
      <c r="D62" s="66"/>
      <c r="E62" s="66"/>
      <c r="F62" s="66"/>
      <c r="G62" s="66"/>
    </row>
    <row r="63" spans="1:7" ht="9" customHeight="1">
      <c r="A63" s="59"/>
      <c r="B63" s="59"/>
      <c r="C63" s="59"/>
      <c r="D63" s="59"/>
      <c r="E63" s="59"/>
      <c r="F63" s="59"/>
      <c r="G63" s="59"/>
    </row>
    <row r="64" spans="1:7" ht="12.75">
      <c r="A64" s="60" t="s">
        <v>36</v>
      </c>
      <c r="B64" s="60"/>
      <c r="C64" s="60"/>
      <c r="D64" s="60"/>
      <c r="E64" s="60"/>
      <c r="F64" s="60"/>
      <c r="G64" s="60"/>
    </row>
    <row r="65" spans="1:7" ht="9" customHeight="1">
      <c r="A65" s="62"/>
      <c r="B65" s="62"/>
      <c r="C65" s="62"/>
      <c r="D65" s="62"/>
      <c r="E65" s="62"/>
      <c r="F65" s="62"/>
      <c r="G65" s="62"/>
    </row>
    <row r="66" spans="1:7" ht="12.75">
      <c r="A66" s="62" t="s">
        <v>34</v>
      </c>
      <c r="B66" s="62"/>
      <c r="C66" s="18">
        <f>IF(ABS(F52)&lt;ABS(F45),F45,0)</f>
        <v>34637.13</v>
      </c>
      <c r="D66" s="64">
        <f>IF(ABS(F52)&lt;ABS(F45),IF(F45&gt;0,+F61,-F61),0)</f>
        <v>32280.88</v>
      </c>
      <c r="E66" s="64"/>
      <c r="F66" s="65">
        <f>IF(ABS(F52)&lt;ABS(F45),IF(F45&gt;0,F45-F61,F45+F61),"0,00 €")</f>
        <v>2356.25</v>
      </c>
      <c r="G66" s="65"/>
    </row>
    <row r="67" spans="1:7" ht="9" customHeight="1">
      <c r="A67" s="62"/>
      <c r="B67" s="62"/>
      <c r="C67" s="62"/>
      <c r="D67" s="62"/>
      <c r="E67" s="62"/>
      <c r="F67" s="62"/>
      <c r="G67" s="62"/>
    </row>
    <row r="68" spans="1:7" ht="12.75">
      <c r="A68" s="62" t="str">
        <f>IF(F45&lt;&gt;0,IF(ABS(F52)&lt;ABS(F45),"Der Erstattungsbetrag aus der Stoffpreisgleitung beträgt:","Es findet keine Mehr-/Minderkostenerstattung statt."),"")</f>
        <v>Der Erstattungsbetrag aus der Stoffpreisgleitung beträgt:</v>
      </c>
      <c r="B68" s="62"/>
      <c r="C68" s="62"/>
      <c r="D68" s="62"/>
      <c r="E68" s="62"/>
      <c r="F68" s="63">
        <f>IF(ABS(F52)&lt;ABS(F45),IF(F45&gt;0,F45-F61,F45+F61),0)</f>
        <v>2356.25</v>
      </c>
      <c r="G68" s="63"/>
    </row>
    <row r="69" spans="1:7" ht="9" customHeight="1">
      <c r="A69" s="62"/>
      <c r="B69" s="62"/>
      <c r="C69" s="62"/>
      <c r="D69" s="62"/>
      <c r="E69" s="62"/>
      <c r="F69" s="62"/>
      <c r="G69" s="62"/>
    </row>
    <row r="70" spans="1:7" ht="9" customHeight="1">
      <c r="A70" s="59"/>
      <c r="B70" s="59"/>
      <c r="C70" s="59"/>
      <c r="D70" s="59"/>
      <c r="E70" s="59"/>
      <c r="F70" s="59"/>
      <c r="G70" s="59"/>
    </row>
    <row r="71" spans="1:7" ht="12.75">
      <c r="A71" s="60" t="s">
        <v>25</v>
      </c>
      <c r="B71" s="60"/>
      <c r="E71" s="53">
        <v>41493</v>
      </c>
      <c r="F71" s="61" t="s">
        <v>45</v>
      </c>
      <c r="G71" s="61"/>
    </row>
  </sheetData>
  <sheetProtection password="D4C7" sheet="1" objects="1" scenarios="1" selectLockedCells="1" selectUnlockedCells="1"/>
  <mergeCells count="102">
    <mergeCell ref="A1:E1"/>
    <mergeCell ref="F1:G1"/>
    <mergeCell ref="A2:B2"/>
    <mergeCell ref="C2:G2"/>
    <mergeCell ref="A3:B3"/>
    <mergeCell ref="C3:G3"/>
    <mergeCell ref="A7:E7"/>
    <mergeCell ref="F7:G7"/>
    <mergeCell ref="A8:G8"/>
    <mergeCell ref="A9:G9"/>
    <mergeCell ref="B10:D10"/>
    <mergeCell ref="B11:D11"/>
    <mergeCell ref="A4:B4"/>
    <mergeCell ref="C4:G4"/>
    <mergeCell ref="A5:B5"/>
    <mergeCell ref="C5:G5"/>
    <mergeCell ref="A6:E6"/>
    <mergeCell ref="F6:G6"/>
    <mergeCell ref="B18:D18"/>
    <mergeCell ref="B19:D19"/>
    <mergeCell ref="B20:D20"/>
    <mergeCell ref="B21:D21"/>
    <mergeCell ref="B22:D22"/>
    <mergeCell ref="B23:D23"/>
    <mergeCell ref="B12:D12"/>
    <mergeCell ref="B13:D13"/>
    <mergeCell ref="B14:D14"/>
    <mergeCell ref="B15:D15"/>
    <mergeCell ref="B16:D16"/>
    <mergeCell ref="B17:D17"/>
    <mergeCell ref="B30:D30"/>
    <mergeCell ref="B31:D31"/>
    <mergeCell ref="B32:D32"/>
    <mergeCell ref="B33:D33"/>
    <mergeCell ref="B34:D34"/>
    <mergeCell ref="B35:D35"/>
    <mergeCell ref="B24:D24"/>
    <mergeCell ref="B25:D25"/>
    <mergeCell ref="B26:D26"/>
    <mergeCell ref="B27:D27"/>
    <mergeCell ref="B28:D28"/>
    <mergeCell ref="B29:D29"/>
    <mergeCell ref="B42:D42"/>
    <mergeCell ref="B43:D43"/>
    <mergeCell ref="B44:D44"/>
    <mergeCell ref="B45:D45"/>
    <mergeCell ref="A46:E46"/>
    <mergeCell ref="F46:G46"/>
    <mergeCell ref="B36:D36"/>
    <mergeCell ref="B37:D37"/>
    <mergeCell ref="B38:D38"/>
    <mergeCell ref="B39:D39"/>
    <mergeCell ref="B40:D40"/>
    <mergeCell ref="B41:D41"/>
    <mergeCell ref="A51:E51"/>
    <mergeCell ref="F51:G51"/>
    <mergeCell ref="A52:B52"/>
    <mergeCell ref="D52:E52"/>
    <mergeCell ref="F52:G52"/>
    <mergeCell ref="A53:E53"/>
    <mergeCell ref="F53:G53"/>
    <mergeCell ref="A47:E47"/>
    <mergeCell ref="F47:G47"/>
    <mergeCell ref="A48:G48"/>
    <mergeCell ref="A49:E49"/>
    <mergeCell ref="F49:G49"/>
    <mergeCell ref="E50:G50"/>
    <mergeCell ref="A58:E58"/>
    <mergeCell ref="F58:G58"/>
    <mergeCell ref="A59:B59"/>
    <mergeCell ref="D59:E59"/>
    <mergeCell ref="F59:G59"/>
    <mergeCell ref="A60:E60"/>
    <mergeCell ref="F60:G60"/>
    <mergeCell ref="A54:G54"/>
    <mergeCell ref="A55:E55"/>
    <mergeCell ref="F55:G55"/>
    <mergeCell ref="A56:E56"/>
    <mergeCell ref="F56:G56"/>
    <mergeCell ref="A57:G57"/>
    <mergeCell ref="A64:G64"/>
    <mergeCell ref="A65:E65"/>
    <mergeCell ref="F65:G65"/>
    <mergeCell ref="A66:B66"/>
    <mergeCell ref="D66:E66"/>
    <mergeCell ref="F66:G66"/>
    <mergeCell ref="A61:E61"/>
    <mergeCell ref="F61:G61"/>
    <mergeCell ref="A62:E62"/>
    <mergeCell ref="F62:G62"/>
    <mergeCell ref="A63:E63"/>
    <mergeCell ref="F63:G63"/>
    <mergeCell ref="A70:E70"/>
    <mergeCell ref="F70:G70"/>
    <mergeCell ref="A71:B71"/>
    <mergeCell ref="F71:G71"/>
    <mergeCell ref="A67:E67"/>
    <mergeCell ref="F67:G67"/>
    <mergeCell ref="A68:E68"/>
    <mergeCell ref="F68:G68"/>
    <mergeCell ref="A69:E69"/>
    <mergeCell ref="F69:G69"/>
  </mergeCells>
  <conditionalFormatting sqref="E50">
    <cfRule type="cellIs" priority="1" dxfId="0" operator="equal">
      <formula>"Hinweis: bitte 'ja' oder 'nein' auswählen!"</formula>
    </cfRule>
  </conditionalFormatting>
  <printOptions horizontalCentered="1"/>
  <pageMargins left="0.7480314960629921" right="0.35433070866141736" top="0.9448818897637796" bottom="0.3937007874015748" header="0.3937007874015748" footer="0.31496062992125984"/>
  <pageSetup horizontalDpi="600" verticalDpi="600" orientation="portrait" paperSize="9" scale="91" r:id="rId4"/>
  <headerFooter>
    <oddHeader>&amp;L&amp;"Arial,Fett"&amp;14Formular zur Berechnung
der neuen Stoffpreisgleitklausel&amp;R&amp;G</oddHeader>
  </headerFooter>
  <drawing r:id="rId2"/>
  <legacyDrawing r:id="rId1"/>
  <legacyDrawingHF r:id="rId3"/>
</worksheet>
</file>

<file path=xl/worksheets/sheet20.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21.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22.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23.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24.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25.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26.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27.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28.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29.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FFFF00"/>
  </sheetPr>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
        <v>49</v>
      </c>
      <c r="D2" s="74"/>
      <c r="E2" s="74"/>
      <c r="F2" s="74"/>
      <c r="G2" s="74"/>
    </row>
    <row r="3" spans="1:7" ht="12.75">
      <c r="A3" s="60" t="s">
        <v>13</v>
      </c>
      <c r="B3" s="60"/>
      <c r="C3" s="74" t="s">
        <v>42</v>
      </c>
      <c r="D3" s="74"/>
      <c r="E3" s="74"/>
      <c r="F3" s="74"/>
      <c r="G3" s="74"/>
    </row>
    <row r="4" spans="1:7" ht="12.75">
      <c r="A4" s="60" t="s">
        <v>14</v>
      </c>
      <c r="B4" s="60"/>
      <c r="C4" s="74" t="s">
        <v>43</v>
      </c>
      <c r="D4" s="74"/>
      <c r="E4" s="74"/>
      <c r="F4" s="74"/>
      <c r="G4" s="74"/>
    </row>
    <row r="5" spans="1:7" ht="12.75">
      <c r="A5" s="60" t="s">
        <v>15</v>
      </c>
      <c r="B5" s="60"/>
      <c r="C5" s="74" t="s">
        <v>44</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t="s">
        <v>50</v>
      </c>
      <c r="G8" s="75"/>
    </row>
    <row r="9" spans="1:7" ht="12.75">
      <c r="A9" s="74" t="s">
        <v>21</v>
      </c>
      <c r="B9" s="74"/>
      <c r="C9" s="74"/>
      <c r="D9" s="74"/>
      <c r="E9" s="74"/>
      <c r="F9" s="76">
        <v>844.17</v>
      </c>
      <c r="G9" s="76"/>
    </row>
    <row r="10" spans="1:7" ht="12.75">
      <c r="A10" s="74" t="s">
        <v>48</v>
      </c>
      <c r="B10" s="74"/>
      <c r="C10" s="74"/>
      <c r="D10" s="74"/>
      <c r="E10" s="74"/>
      <c r="F10" s="50">
        <v>180</v>
      </c>
      <c r="G10" s="48" t="s">
        <v>8</v>
      </c>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 r="A14" s="70" t="s">
        <v>18</v>
      </c>
      <c r="B14" s="70"/>
      <c r="C14" s="70"/>
      <c r="D14" s="70"/>
      <c r="E14" s="70"/>
      <c r="F14" s="77" t="s">
        <v>51</v>
      </c>
      <c r="G14" s="77"/>
      <c r="H14" s="2"/>
    </row>
    <row r="15" spans="1:13" ht="14.25">
      <c r="A15" s="70" t="s">
        <v>19</v>
      </c>
      <c r="B15" s="70"/>
      <c r="C15" s="70"/>
      <c r="D15" s="70"/>
      <c r="E15" s="70"/>
      <c r="F15" s="75" t="s">
        <v>52</v>
      </c>
      <c r="G15" s="75"/>
      <c r="J15" s="22"/>
      <c r="L15" s="1"/>
      <c r="M15" s="1"/>
    </row>
    <row r="16" spans="1:7" ht="12.75">
      <c r="A16" s="70" t="s">
        <v>46</v>
      </c>
      <c r="B16" s="70"/>
      <c r="C16" s="70"/>
      <c r="D16" s="70"/>
      <c r="E16" s="70"/>
      <c r="F16" s="76">
        <v>553.33</v>
      </c>
      <c r="G16" s="76"/>
    </row>
    <row r="17" spans="1:7" ht="12.75">
      <c r="A17" s="70" t="s">
        <v>24</v>
      </c>
      <c r="B17" s="70"/>
      <c r="C17" s="70"/>
      <c r="D17" s="70"/>
      <c r="E17" s="70"/>
      <c r="F17" s="78">
        <v>40940</v>
      </c>
      <c r="G17" s="78"/>
    </row>
    <row r="18" spans="1:7" ht="12.75">
      <c r="A18" s="70" t="s">
        <v>20</v>
      </c>
      <c r="B18" s="70"/>
      <c r="C18" s="70"/>
      <c r="D18" s="70"/>
      <c r="E18" s="70"/>
      <c r="F18" s="76" t="s">
        <v>5</v>
      </c>
      <c r="G18" s="76"/>
    </row>
    <row r="19" spans="1:7" ht="12.75">
      <c r="A19" s="70" t="s">
        <v>53</v>
      </c>
      <c r="B19" s="70"/>
      <c r="C19" s="70"/>
      <c r="D19" s="70"/>
      <c r="E19" s="70"/>
      <c r="F19" s="50">
        <v>1</v>
      </c>
      <c r="G19" s="48" t="s">
        <v>8</v>
      </c>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 r="A22" s="60" t="s">
        <v>40</v>
      </c>
      <c r="B22" s="60"/>
      <c r="C22" s="60"/>
      <c r="D22" s="60"/>
      <c r="E22" s="60"/>
      <c r="F22" s="60"/>
      <c r="G22" s="60"/>
    </row>
    <row r="23" spans="1:7" ht="12.75">
      <c r="A23" s="62"/>
      <c r="B23" s="62"/>
      <c r="C23" s="62"/>
      <c r="D23" s="62"/>
      <c r="E23" s="62"/>
      <c r="F23" s="62"/>
      <c r="G23" s="62"/>
    </row>
    <row r="24" spans="1:7" ht="12.75">
      <c r="A24" s="62"/>
      <c r="B24" s="62"/>
      <c r="C24" s="62"/>
      <c r="D24" s="62"/>
      <c r="E24" s="62"/>
      <c r="F24" s="62"/>
      <c r="G24" s="62"/>
    </row>
    <row r="25" spans="1:7" ht="12.75">
      <c r="A25" s="62"/>
      <c r="B25" s="62"/>
      <c r="C25" s="62"/>
      <c r="D25" s="62"/>
      <c r="E25" s="62"/>
      <c r="F25" s="62"/>
      <c r="G25" s="62"/>
    </row>
    <row r="26" spans="1:7" ht="12.75">
      <c r="A26" s="70" t="s">
        <v>22</v>
      </c>
      <c r="B26" s="70"/>
      <c r="C26" s="70"/>
      <c r="D26" s="70"/>
      <c r="E26" s="70"/>
      <c r="F26" s="78">
        <v>41000</v>
      </c>
      <c r="G26" s="78"/>
    </row>
    <row r="27" spans="1:7" ht="12.75">
      <c r="A27" s="79">
        <f>IF(F17&lt;&gt;0,F17,"Index Versand der Vergabeunterlagen:")</f>
        <v>40940</v>
      </c>
      <c r="B27" s="79"/>
      <c r="C27" s="79"/>
      <c r="D27" s="79"/>
      <c r="E27" s="79"/>
      <c r="F27" s="80">
        <v>118.3</v>
      </c>
      <c r="G27" s="80"/>
    </row>
    <row r="28" spans="1:7" ht="12.75">
      <c r="A28" s="81">
        <f>IF(F26&lt;&gt;0,F26,"Index Eröffnung der Angebote:")</f>
        <v>41000</v>
      </c>
      <c r="B28" s="81"/>
      <c r="C28" s="81"/>
      <c r="D28" s="81"/>
      <c r="E28" s="81"/>
      <c r="F28" s="80">
        <v>117</v>
      </c>
      <c r="G28" s="80"/>
    </row>
    <row r="29" spans="1:7" ht="12.75">
      <c r="A29" s="62" t="s">
        <v>32</v>
      </c>
      <c r="B29" s="62"/>
      <c r="C29" s="62"/>
      <c r="D29" s="62"/>
      <c r="E29" s="62"/>
      <c r="F29" s="63">
        <f>IF(AND($F$27&lt;&gt;0,$F$28&lt;&gt;0),ROUND(F16*(F28/F27),2),0)</f>
        <v>547.25</v>
      </c>
      <c r="G29" s="63"/>
    </row>
    <row r="30" spans="1:7" ht="9" customHeight="1">
      <c r="A30" s="66"/>
      <c r="B30" s="66"/>
      <c r="C30" s="66"/>
      <c r="D30" s="66"/>
      <c r="E30" s="66"/>
      <c r="F30" s="66"/>
      <c r="G30" s="66"/>
    </row>
    <row r="31" spans="1:7" ht="9" customHeight="1">
      <c r="A31" s="59"/>
      <c r="B31" s="59"/>
      <c r="C31" s="59"/>
      <c r="D31" s="59"/>
      <c r="E31" s="59"/>
      <c r="F31" s="59"/>
      <c r="G31" s="59"/>
    </row>
    <row r="32" spans="1:7" ht="12.75">
      <c r="A32" s="60" t="s">
        <v>16</v>
      </c>
      <c r="B32" s="60"/>
      <c r="C32" s="60"/>
      <c r="D32" s="60"/>
      <c r="E32" s="60"/>
      <c r="F32" s="60"/>
      <c r="G32" s="60"/>
    </row>
    <row r="33" spans="1:7" ht="12.75">
      <c r="A33" s="60" t="s">
        <v>39</v>
      </c>
      <c r="B33" s="60"/>
      <c r="C33" s="60"/>
      <c r="D33" s="60"/>
      <c r="E33" s="60"/>
      <c r="F33" s="60"/>
      <c r="G33" s="60"/>
    </row>
    <row r="34" spans="1:7" ht="12.75">
      <c r="A34" s="62"/>
      <c r="B34" s="62"/>
      <c r="C34" s="62"/>
      <c r="D34" s="62"/>
      <c r="E34" s="62"/>
      <c r="F34" s="62"/>
      <c r="G34" s="62"/>
    </row>
    <row r="35" spans="1:7" ht="12.75">
      <c r="A35" s="62"/>
      <c r="B35" s="62"/>
      <c r="C35" s="62"/>
      <c r="D35" s="62"/>
      <c r="E35" s="62"/>
      <c r="F35" s="62"/>
      <c r="G35" s="62"/>
    </row>
    <row r="36" spans="1:7" ht="12.75">
      <c r="A36" s="62"/>
      <c r="B36" s="62"/>
      <c r="C36" s="62"/>
      <c r="D36" s="62"/>
      <c r="E36" s="62"/>
      <c r="F36" s="62"/>
      <c r="G36" s="62"/>
    </row>
    <row r="37" spans="1:7" ht="12.75">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 r="A40" s="6">
        <v>41153</v>
      </c>
      <c r="B40" s="7">
        <v>117.4</v>
      </c>
      <c r="C40" s="3">
        <f>IF($F$29&lt;&gt;0,ROUND($F$29*(B40/$F$28),2),0)</f>
        <v>549.12</v>
      </c>
      <c r="D40" s="4">
        <f>IF(C40&lt;&gt;0,C40-$F$29,0)</f>
        <v>1.87</v>
      </c>
      <c r="E40" s="8">
        <v>33.5</v>
      </c>
      <c r="F40" s="4">
        <f>D40*E40*$F$19</f>
        <v>62.65</v>
      </c>
      <c r="G40" s="5">
        <f>E40*$F$9</f>
        <v>28279.7</v>
      </c>
      <c r="I40" s="9"/>
    </row>
    <row r="41" spans="1:9" ht="12.75">
      <c r="A41" s="6">
        <v>41183</v>
      </c>
      <c r="B41" s="7">
        <v>116.6</v>
      </c>
      <c r="C41" s="3">
        <f aca="true" t="shared" si="0" ref="C41:C63">IF($F$29&lt;&gt;0,ROUND($F$29*(B41/$F$28),2),0)</f>
        <v>545.38</v>
      </c>
      <c r="D41" s="4">
        <f aca="true" t="shared" si="1" ref="D41:D63">IF(C41&lt;&gt;0,C41-$F$29,0)</f>
        <v>-1.87</v>
      </c>
      <c r="E41" s="8">
        <v>117.25</v>
      </c>
      <c r="F41" s="4">
        <f aca="true" t="shared" si="2" ref="F41:F63">D41*E41*$F$19</f>
        <v>-219.26</v>
      </c>
      <c r="G41" s="5">
        <f aca="true" t="shared" si="3" ref="G41:G63">E41*$F$9</f>
        <v>98978.93</v>
      </c>
      <c r="I41" s="9"/>
    </row>
    <row r="42" spans="1:9" ht="12.75">
      <c r="A42" s="6">
        <v>41214</v>
      </c>
      <c r="B42" s="7">
        <v>108.1</v>
      </c>
      <c r="C42" s="3">
        <f t="shared" si="0"/>
        <v>505.62</v>
      </c>
      <c r="D42" s="4">
        <f t="shared" si="1"/>
        <v>-41.63</v>
      </c>
      <c r="E42" s="8">
        <v>16.75</v>
      </c>
      <c r="F42" s="4">
        <f t="shared" si="2"/>
        <v>-697.3</v>
      </c>
      <c r="G42" s="5">
        <f t="shared" si="3"/>
        <v>14139.85</v>
      </c>
      <c r="I42" s="9"/>
    </row>
    <row r="43" spans="1:9" ht="12.75">
      <c r="A43" s="6"/>
      <c r="B43" s="7"/>
      <c r="C43" s="3">
        <f t="shared" si="0"/>
        <v>0</v>
      </c>
      <c r="D43" s="4">
        <f t="shared" si="1"/>
        <v>0</v>
      </c>
      <c r="E43" s="8">
        <v>0</v>
      </c>
      <c r="F43" s="4">
        <f t="shared" si="2"/>
        <v>0</v>
      </c>
      <c r="G43" s="5">
        <f t="shared" si="3"/>
        <v>0</v>
      </c>
      <c r="I43" s="9"/>
    </row>
    <row r="44" spans="1:9" ht="12.75">
      <c r="A44" s="6"/>
      <c r="B44" s="7"/>
      <c r="C44" s="3">
        <f t="shared" si="0"/>
        <v>0</v>
      </c>
      <c r="D44" s="4">
        <f t="shared" si="1"/>
        <v>0</v>
      </c>
      <c r="E44" s="8">
        <v>0</v>
      </c>
      <c r="F44" s="4">
        <f t="shared" si="2"/>
        <v>0</v>
      </c>
      <c r="G44" s="5">
        <f t="shared" si="3"/>
        <v>0</v>
      </c>
      <c r="I44" s="9"/>
    </row>
    <row r="45" spans="1:9" ht="12.75">
      <c r="A45" s="6"/>
      <c r="B45" s="7"/>
      <c r="C45" s="3">
        <f t="shared" si="0"/>
        <v>0</v>
      </c>
      <c r="D45" s="4">
        <f t="shared" si="1"/>
        <v>0</v>
      </c>
      <c r="E45" s="8">
        <v>0</v>
      </c>
      <c r="F45" s="4">
        <f t="shared" si="2"/>
        <v>0</v>
      </c>
      <c r="G45" s="5">
        <f t="shared" si="3"/>
        <v>0</v>
      </c>
      <c r="I45" s="9"/>
    </row>
    <row r="46" spans="1:9" ht="12.75">
      <c r="A46" s="6"/>
      <c r="B46" s="7"/>
      <c r="C46" s="3">
        <f t="shared" si="0"/>
        <v>0</v>
      </c>
      <c r="D46" s="4">
        <f t="shared" si="1"/>
        <v>0</v>
      </c>
      <c r="E46" s="8">
        <v>0</v>
      </c>
      <c r="F46" s="4">
        <f t="shared" si="2"/>
        <v>0</v>
      </c>
      <c r="G46" s="5">
        <f t="shared" si="3"/>
        <v>0</v>
      </c>
      <c r="I46" s="9"/>
    </row>
    <row r="47" spans="1:9" ht="12.75">
      <c r="A47" s="6"/>
      <c r="B47" s="7"/>
      <c r="C47" s="3">
        <f t="shared" si="0"/>
        <v>0</v>
      </c>
      <c r="D47" s="4">
        <f t="shared" si="1"/>
        <v>0</v>
      </c>
      <c r="E47" s="8">
        <v>0</v>
      </c>
      <c r="F47" s="4">
        <f t="shared" si="2"/>
        <v>0</v>
      </c>
      <c r="G47" s="5">
        <f t="shared" si="3"/>
        <v>0</v>
      </c>
      <c r="I47" s="9"/>
    </row>
    <row r="48" spans="1:9" ht="12.75">
      <c r="A48" s="6"/>
      <c r="B48" s="7"/>
      <c r="C48" s="3">
        <f t="shared" si="0"/>
        <v>0</v>
      </c>
      <c r="D48" s="4">
        <f t="shared" si="1"/>
        <v>0</v>
      </c>
      <c r="E48" s="8">
        <v>0</v>
      </c>
      <c r="F48" s="4">
        <f t="shared" si="2"/>
        <v>0</v>
      </c>
      <c r="G48" s="5">
        <f t="shared" si="3"/>
        <v>0</v>
      </c>
      <c r="I48" s="9"/>
    </row>
    <row r="49" spans="1:9" ht="12.75">
      <c r="A49" s="6"/>
      <c r="B49" s="7"/>
      <c r="C49" s="3">
        <f t="shared" si="0"/>
        <v>0</v>
      </c>
      <c r="D49" s="4">
        <f t="shared" si="1"/>
        <v>0</v>
      </c>
      <c r="E49" s="8">
        <v>0</v>
      </c>
      <c r="F49" s="4">
        <f t="shared" si="2"/>
        <v>0</v>
      </c>
      <c r="G49" s="5">
        <f t="shared" si="3"/>
        <v>0</v>
      </c>
      <c r="I49" s="9"/>
    </row>
    <row r="50" spans="1:9" ht="12.75">
      <c r="A50" s="6"/>
      <c r="B50" s="7"/>
      <c r="C50" s="3">
        <f t="shared" si="0"/>
        <v>0</v>
      </c>
      <c r="D50" s="4">
        <f t="shared" si="1"/>
        <v>0</v>
      </c>
      <c r="E50" s="8">
        <v>0</v>
      </c>
      <c r="F50" s="4">
        <f t="shared" si="2"/>
        <v>0</v>
      </c>
      <c r="G50" s="5">
        <f t="shared" si="3"/>
        <v>0</v>
      </c>
      <c r="I50" s="9"/>
    </row>
    <row r="51" spans="1:9" ht="12.75">
      <c r="A51" s="6"/>
      <c r="B51" s="7"/>
      <c r="C51" s="3">
        <f t="shared" si="0"/>
        <v>0</v>
      </c>
      <c r="D51" s="4">
        <f t="shared" si="1"/>
        <v>0</v>
      </c>
      <c r="E51" s="8">
        <v>0</v>
      </c>
      <c r="F51" s="4">
        <f t="shared" si="2"/>
        <v>0</v>
      </c>
      <c r="G51" s="5">
        <f t="shared" si="3"/>
        <v>0</v>
      </c>
      <c r="I51" s="9"/>
    </row>
    <row r="52" spans="1:9" ht="12.75">
      <c r="A52" s="6"/>
      <c r="B52" s="7"/>
      <c r="C52" s="3">
        <f t="shared" si="0"/>
        <v>0</v>
      </c>
      <c r="D52" s="4">
        <f t="shared" si="1"/>
        <v>0</v>
      </c>
      <c r="E52" s="8">
        <v>0</v>
      </c>
      <c r="F52" s="4">
        <f t="shared" si="2"/>
        <v>0</v>
      </c>
      <c r="G52" s="5">
        <f t="shared" si="3"/>
        <v>0</v>
      </c>
      <c r="I52" s="9"/>
    </row>
    <row r="53" spans="1:9" ht="12.75">
      <c r="A53" s="6"/>
      <c r="B53" s="7"/>
      <c r="C53" s="3">
        <f t="shared" si="0"/>
        <v>0</v>
      </c>
      <c r="D53" s="4">
        <f t="shared" si="1"/>
        <v>0</v>
      </c>
      <c r="E53" s="8">
        <v>0</v>
      </c>
      <c r="F53" s="4">
        <f t="shared" si="2"/>
        <v>0</v>
      </c>
      <c r="G53" s="5">
        <f t="shared" si="3"/>
        <v>0</v>
      </c>
      <c r="I53" s="9"/>
    </row>
    <row r="54" spans="1:9" ht="12.75">
      <c r="A54" s="6"/>
      <c r="B54" s="7"/>
      <c r="C54" s="3">
        <f t="shared" si="0"/>
        <v>0</v>
      </c>
      <c r="D54" s="4">
        <f t="shared" si="1"/>
        <v>0</v>
      </c>
      <c r="E54" s="8">
        <v>0</v>
      </c>
      <c r="F54" s="4">
        <f t="shared" si="2"/>
        <v>0</v>
      </c>
      <c r="G54" s="5">
        <f t="shared" si="3"/>
        <v>0</v>
      </c>
      <c r="I54" s="9"/>
    </row>
    <row r="55" spans="1:9" ht="12.75">
      <c r="A55" s="6"/>
      <c r="B55" s="7"/>
      <c r="C55" s="3">
        <f t="shared" si="0"/>
        <v>0</v>
      </c>
      <c r="D55" s="4">
        <f t="shared" si="1"/>
        <v>0</v>
      </c>
      <c r="E55" s="8">
        <v>0</v>
      </c>
      <c r="F55" s="4">
        <f t="shared" si="2"/>
        <v>0</v>
      </c>
      <c r="G55" s="5">
        <f t="shared" si="3"/>
        <v>0</v>
      </c>
      <c r="I55" s="9"/>
    </row>
    <row r="56" spans="1:9" ht="12.75">
      <c r="A56" s="6"/>
      <c r="B56" s="7"/>
      <c r="C56" s="3">
        <f t="shared" si="0"/>
        <v>0</v>
      </c>
      <c r="D56" s="4">
        <f t="shared" si="1"/>
        <v>0</v>
      </c>
      <c r="E56" s="8">
        <v>0</v>
      </c>
      <c r="F56" s="4">
        <f t="shared" si="2"/>
        <v>0</v>
      </c>
      <c r="G56" s="5">
        <f t="shared" si="3"/>
        <v>0</v>
      </c>
      <c r="I56" s="9"/>
    </row>
    <row r="57" spans="1:9" ht="12.75">
      <c r="A57" s="6"/>
      <c r="B57" s="7"/>
      <c r="C57" s="3">
        <f t="shared" si="0"/>
        <v>0</v>
      </c>
      <c r="D57" s="4">
        <f t="shared" si="1"/>
        <v>0</v>
      </c>
      <c r="E57" s="8">
        <v>0</v>
      </c>
      <c r="F57" s="4">
        <f t="shared" si="2"/>
        <v>0</v>
      </c>
      <c r="G57" s="5">
        <f t="shared" si="3"/>
        <v>0</v>
      </c>
      <c r="I57" s="9"/>
    </row>
    <row r="58" spans="1:9" ht="12.75">
      <c r="A58" s="6"/>
      <c r="B58" s="7"/>
      <c r="C58" s="3">
        <f t="shared" si="0"/>
        <v>0</v>
      </c>
      <c r="D58" s="4">
        <f t="shared" si="1"/>
        <v>0</v>
      </c>
      <c r="E58" s="8">
        <v>0</v>
      </c>
      <c r="F58" s="4">
        <f t="shared" si="2"/>
        <v>0</v>
      </c>
      <c r="G58" s="5">
        <f t="shared" si="3"/>
        <v>0</v>
      </c>
      <c r="I58" s="9"/>
    </row>
    <row r="59" spans="1:9" ht="12.75">
      <c r="A59" s="6"/>
      <c r="B59" s="7"/>
      <c r="C59" s="3">
        <f t="shared" si="0"/>
        <v>0</v>
      </c>
      <c r="D59" s="4">
        <f t="shared" si="1"/>
        <v>0</v>
      </c>
      <c r="E59" s="8">
        <v>0</v>
      </c>
      <c r="F59" s="4">
        <f t="shared" si="2"/>
        <v>0</v>
      </c>
      <c r="G59" s="5">
        <f t="shared" si="3"/>
        <v>0</v>
      </c>
      <c r="I59" s="9"/>
    </row>
    <row r="60" spans="1:9" ht="12.75">
      <c r="A60" s="6"/>
      <c r="B60" s="7"/>
      <c r="C60" s="3">
        <f t="shared" si="0"/>
        <v>0</v>
      </c>
      <c r="D60" s="4">
        <f t="shared" si="1"/>
        <v>0</v>
      </c>
      <c r="E60" s="8">
        <v>0</v>
      </c>
      <c r="F60" s="4">
        <f t="shared" si="2"/>
        <v>0</v>
      </c>
      <c r="G60" s="5">
        <f t="shared" si="3"/>
        <v>0</v>
      </c>
      <c r="I60" s="9"/>
    </row>
    <row r="61" spans="1:9" ht="12.75">
      <c r="A61" s="6"/>
      <c r="B61" s="7"/>
      <c r="C61" s="3">
        <f t="shared" si="0"/>
        <v>0</v>
      </c>
      <c r="D61" s="4">
        <f t="shared" si="1"/>
        <v>0</v>
      </c>
      <c r="E61" s="8">
        <v>0</v>
      </c>
      <c r="F61" s="4">
        <f t="shared" si="2"/>
        <v>0</v>
      </c>
      <c r="G61" s="5">
        <f t="shared" si="3"/>
        <v>0</v>
      </c>
      <c r="I61" s="9"/>
    </row>
    <row r="62" spans="1:9" ht="12.75">
      <c r="A62" s="6"/>
      <c r="B62" s="7"/>
      <c r="C62" s="3">
        <f t="shared" si="0"/>
        <v>0</v>
      </c>
      <c r="D62" s="4">
        <f t="shared" si="1"/>
        <v>0</v>
      </c>
      <c r="E62" s="8">
        <v>0</v>
      </c>
      <c r="F62" s="4">
        <f t="shared" si="2"/>
        <v>0</v>
      </c>
      <c r="G62" s="5">
        <f t="shared" si="3"/>
        <v>0</v>
      </c>
      <c r="I62" s="9"/>
    </row>
    <row r="63" spans="1:9" ht="12.75">
      <c r="A63" s="6"/>
      <c r="B63" s="7"/>
      <c r="C63" s="3">
        <f t="shared" si="0"/>
        <v>0</v>
      </c>
      <c r="D63" s="4">
        <f t="shared" si="1"/>
        <v>0</v>
      </c>
      <c r="E63" s="8">
        <v>0</v>
      </c>
      <c r="F63" s="4">
        <f t="shared" si="2"/>
        <v>0</v>
      </c>
      <c r="G63" s="5">
        <f t="shared" si="3"/>
        <v>0</v>
      </c>
      <c r="I63" s="9"/>
    </row>
    <row r="64" spans="1:7" ht="12.75">
      <c r="A64" s="84" t="s">
        <v>17</v>
      </c>
      <c r="B64" s="84"/>
      <c r="C64" s="84"/>
      <c r="D64" s="84"/>
      <c r="E64" s="85"/>
      <c r="F64" s="20">
        <f>SUM(F40:F63)</f>
        <v>-853.91</v>
      </c>
      <c r="G64" s="23">
        <f>SUM(G40:G63)</f>
        <v>141398.48</v>
      </c>
    </row>
    <row r="65" spans="1:7" ht="9" customHeight="1">
      <c r="A65" s="86"/>
      <c r="B65" s="86"/>
      <c r="C65" s="86"/>
      <c r="D65" s="86"/>
      <c r="E65" s="86"/>
      <c r="F65" s="86"/>
      <c r="G65" s="86"/>
    </row>
    <row r="66" spans="1:7" ht="9" customHeight="1">
      <c r="A66" s="87"/>
      <c r="B66" s="87"/>
      <c r="C66" s="87"/>
      <c r="D66" s="87"/>
      <c r="E66" s="87"/>
      <c r="F66" s="87"/>
      <c r="G66" s="87"/>
    </row>
    <row r="67" spans="1:7" ht="12.75">
      <c r="A67" s="60" t="s">
        <v>25</v>
      </c>
      <c r="B67" s="60"/>
      <c r="C67" s="60"/>
      <c r="D67" s="60"/>
      <c r="E67" s="21">
        <v>41284</v>
      </c>
      <c r="F67" s="82" t="s">
        <v>45</v>
      </c>
      <c r="G67" s="82"/>
    </row>
  </sheetData>
  <sheetProtection password="D4C7" sheet="1" objects="1" scenarios="1" selectLockedCells="1" selectUn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30.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31.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32.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33.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34.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35.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36.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37.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38.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4.xml><?xml version="1.0" encoding="utf-8"?>
<worksheet xmlns="http://schemas.openxmlformats.org/spreadsheetml/2006/main" xmlns:r="http://schemas.openxmlformats.org/officeDocument/2006/relationships">
  <dimension ref="A1:J71"/>
  <sheetViews>
    <sheetView showGridLines="0" showRowColHeaders="0" showZeros="0" zoomScale="110" zoomScaleNormal="110" zoomScalePageLayoutView="0" workbookViewId="0" topLeftCell="A1">
      <selection activeCell="C2" sqref="C2:G2"/>
    </sheetView>
  </sheetViews>
  <sheetFormatPr defaultColWidth="11.57421875" defaultRowHeight="12.75"/>
  <cols>
    <col min="1" max="5" width="14.28125" style="9" customWidth="1"/>
    <col min="6" max="7" width="15.28125" style="9"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3" t="s">
        <v>28</v>
      </c>
      <c r="D2" s="73"/>
      <c r="E2" s="73"/>
      <c r="F2" s="73"/>
      <c r="G2" s="73"/>
    </row>
    <row r="3" spans="1:7" ht="12.75">
      <c r="A3" s="60" t="s">
        <v>13</v>
      </c>
      <c r="B3" s="60"/>
      <c r="C3" s="73" t="s">
        <v>29</v>
      </c>
      <c r="D3" s="73"/>
      <c r="E3" s="73"/>
      <c r="F3" s="73"/>
      <c r="G3" s="73"/>
    </row>
    <row r="4" spans="1:7" ht="12.75">
      <c r="A4" s="60" t="s">
        <v>14</v>
      </c>
      <c r="B4" s="60"/>
      <c r="C4" s="73" t="s">
        <v>30</v>
      </c>
      <c r="D4" s="73"/>
      <c r="E4" s="73"/>
      <c r="F4" s="73"/>
      <c r="G4" s="73"/>
    </row>
    <row r="5" spans="1:7" ht="12.75">
      <c r="A5" s="60" t="s">
        <v>15</v>
      </c>
      <c r="B5" s="60"/>
      <c r="C5" s="73" t="s">
        <v>31</v>
      </c>
      <c r="D5" s="73"/>
      <c r="E5" s="73"/>
      <c r="F5" s="73"/>
      <c r="G5" s="73"/>
    </row>
    <row r="6" spans="1:7" ht="9" customHeight="1">
      <c r="A6" s="66"/>
      <c r="B6" s="66"/>
      <c r="C6" s="66"/>
      <c r="D6" s="66"/>
      <c r="E6" s="66"/>
      <c r="F6" s="66"/>
      <c r="G6" s="66"/>
    </row>
    <row r="7" spans="1:7" ht="9" customHeight="1">
      <c r="A7" s="59"/>
      <c r="B7" s="59"/>
      <c r="C7" s="59"/>
      <c r="D7" s="59"/>
      <c r="E7" s="59"/>
      <c r="F7" s="59"/>
      <c r="G7" s="59"/>
    </row>
    <row r="8" spans="1:7" ht="12.75">
      <c r="A8" s="74" t="s">
        <v>55</v>
      </c>
      <c r="B8" s="74"/>
      <c r="C8" s="74"/>
      <c r="D8" s="74"/>
      <c r="E8" s="74"/>
      <c r="F8" s="74"/>
      <c r="G8" s="74"/>
    </row>
    <row r="9" spans="1:7" ht="9" customHeight="1">
      <c r="A9" s="71"/>
      <c r="B9" s="71"/>
      <c r="C9" s="71"/>
      <c r="D9" s="71"/>
      <c r="E9" s="71"/>
      <c r="F9" s="71"/>
      <c r="G9" s="71"/>
    </row>
    <row r="10" spans="1:7" ht="25.5">
      <c r="A10" s="11" t="s">
        <v>3</v>
      </c>
      <c r="B10" s="72" t="s">
        <v>2</v>
      </c>
      <c r="C10" s="72"/>
      <c r="D10" s="72"/>
      <c r="E10" s="47" t="s">
        <v>4</v>
      </c>
      <c r="F10" s="12" t="s">
        <v>23</v>
      </c>
      <c r="G10" s="12">
        <f>IF(AND($I$50=TRUE,$J$50=FALSE),"Abrechnungs-summe",IF(AND($I$50=FALSE,$J$50=TRUE),"Auftragssumme",""))</f>
      </c>
    </row>
    <row r="11" spans="1:7" ht="12.75">
      <c r="A11" s="19">
        <f>OZ1!$F$8</f>
        <v>0</v>
      </c>
      <c r="B11" s="69">
        <f>OZ1!$F$14</f>
        <v>0</v>
      </c>
      <c r="C11" s="69">
        <f>OZ1!$F$8</f>
        <v>0</v>
      </c>
      <c r="D11" s="69">
        <f>OZ1!$F$8</f>
        <v>0</v>
      </c>
      <c r="E11" s="19">
        <f>OZ1!$F$15</f>
        <v>0</v>
      </c>
      <c r="F11" s="4">
        <f>OZ1!$F$64</f>
        <v>0</v>
      </c>
      <c r="G11" s="5">
        <f>IF(AND($I$50=TRUE,$J$50=FALSE),OZ1!$G$64,IF(AND($I$50=FALSE,$J$50=TRUE),OZ1!$F$9*OZ1!$F$10,""))</f>
      </c>
    </row>
    <row r="12" spans="1:7" ht="12.75">
      <c r="A12" s="19">
        <f>OZ2!$F$8</f>
        <v>0</v>
      </c>
      <c r="B12" s="69">
        <f>OZ2!$F$14</f>
        <v>0</v>
      </c>
      <c r="C12" s="69" t="s">
        <v>56</v>
      </c>
      <c r="D12" s="69" t="s">
        <v>56</v>
      </c>
      <c r="E12" s="19">
        <f>OZ2!$F$15</f>
        <v>0</v>
      </c>
      <c r="F12" s="4">
        <f>OZ2!$F$64</f>
        <v>0</v>
      </c>
      <c r="G12" s="5">
        <f>IF(AND($I$50=TRUE,$J$50=FALSE),OZ2!$G$64,IF(AND($I$50=FALSE,$J$50=TRUE),OZ2!$F$9*OZ2!$F$10,""))</f>
      </c>
    </row>
    <row r="13" spans="1:7" ht="12.75">
      <c r="A13" s="19">
        <f>OZ3!$F$8</f>
        <v>0</v>
      </c>
      <c r="B13" s="69">
        <f>OZ3!$F$14</f>
        <v>0</v>
      </c>
      <c r="C13" s="69" t="s">
        <v>57</v>
      </c>
      <c r="D13" s="69" t="s">
        <v>57</v>
      </c>
      <c r="E13" s="19">
        <f>OZ3!$F$15</f>
        <v>0</v>
      </c>
      <c r="F13" s="4">
        <f>OZ3!$F$64</f>
        <v>0</v>
      </c>
      <c r="G13" s="5">
        <f>IF(AND($I$50=TRUE,$J$50=FALSE),OZ3!$G$64,IF(AND($I$50=FALSE,$J$50=TRUE),OZ3!$F$9*OZ3!$F$10,""))</f>
      </c>
    </row>
    <row r="14" spans="1:7" ht="12.75">
      <c r="A14" s="19">
        <f>OZ4!$F$8</f>
        <v>0</v>
      </c>
      <c r="B14" s="69">
        <f>OZ4!$F$14</f>
        <v>0</v>
      </c>
      <c r="C14" s="69" t="s">
        <v>58</v>
      </c>
      <c r="D14" s="69" t="s">
        <v>58</v>
      </c>
      <c r="E14" s="19">
        <f>OZ4!$F$15</f>
        <v>0</v>
      </c>
      <c r="F14" s="4">
        <f>OZ4!$F$64</f>
        <v>0</v>
      </c>
      <c r="G14" s="5">
        <f>IF(AND($I$50=TRUE,$J$50=FALSE),OZ4!$G$64,IF(AND($I$50=FALSE,$J$50=TRUE),OZ4!$F$9*OZ4!$F$10,""))</f>
      </c>
    </row>
    <row r="15" spans="1:7" ht="12.75">
      <c r="A15" s="19">
        <f>OZ5!$F$8</f>
        <v>0</v>
      </c>
      <c r="B15" s="69">
        <f>OZ5!$F$14</f>
        <v>0</v>
      </c>
      <c r="C15" s="69" t="s">
        <v>59</v>
      </c>
      <c r="D15" s="69" t="s">
        <v>59</v>
      </c>
      <c r="E15" s="19">
        <f>OZ5!$F$15</f>
        <v>0</v>
      </c>
      <c r="F15" s="4">
        <f>OZ5!$F$64</f>
        <v>0</v>
      </c>
      <c r="G15" s="5">
        <f>IF(AND($I$50=TRUE,$J$50=FALSE),OZ5!$G$64,IF(AND($I$50=FALSE,$J$50=TRUE),OZ5!$F$9*OZ5!$F$10,""))</f>
      </c>
    </row>
    <row r="16" spans="1:7" ht="12.75">
      <c r="A16" s="19">
        <f>OZ6!$F$8</f>
        <v>0</v>
      </c>
      <c r="B16" s="69">
        <f>OZ6!$F$14</f>
        <v>0</v>
      </c>
      <c r="C16" s="69" t="s">
        <v>60</v>
      </c>
      <c r="D16" s="69" t="s">
        <v>60</v>
      </c>
      <c r="E16" s="19">
        <f>OZ6!$F$15</f>
        <v>0</v>
      </c>
      <c r="F16" s="4">
        <f>OZ6!$F$64</f>
        <v>0</v>
      </c>
      <c r="G16" s="5">
        <f>IF(AND($I$50=TRUE,$J$50=FALSE),OZ6!$G$64,IF(AND($I$50=FALSE,$J$50=TRUE),OZ6!$F$9*OZ6!$F$10,""))</f>
      </c>
    </row>
    <row r="17" spans="1:7" ht="12.75">
      <c r="A17" s="19">
        <f>OZ7!$F$8</f>
        <v>0</v>
      </c>
      <c r="B17" s="69">
        <f>OZ7!$F$14</f>
        <v>0</v>
      </c>
      <c r="C17" s="69" t="s">
        <v>61</v>
      </c>
      <c r="D17" s="69" t="s">
        <v>61</v>
      </c>
      <c r="E17" s="19">
        <f>OZ7!$F$15</f>
        <v>0</v>
      </c>
      <c r="F17" s="4">
        <f>OZ7!$F$64</f>
        <v>0</v>
      </c>
      <c r="G17" s="5">
        <f>IF(AND($I$50=TRUE,$J$50=FALSE),OZ7!$G$64,IF(AND($I$50=FALSE,$J$50=TRUE),OZ7!$F$9*OZ7!$F$10,""))</f>
      </c>
    </row>
    <row r="18" spans="1:7" ht="12.75">
      <c r="A18" s="19">
        <f>OZ8!$F$8</f>
        <v>0</v>
      </c>
      <c r="B18" s="69">
        <f>OZ8!$F$14</f>
        <v>0</v>
      </c>
      <c r="C18" s="69" t="s">
        <v>62</v>
      </c>
      <c r="D18" s="69" t="s">
        <v>62</v>
      </c>
      <c r="E18" s="19">
        <f>OZ8!$F$15</f>
        <v>0</v>
      </c>
      <c r="F18" s="4">
        <f>OZ8!$F$64</f>
        <v>0</v>
      </c>
      <c r="G18" s="5">
        <f>IF(AND($I$50=TRUE,$J$50=FALSE),OZ8!$G$64,IF(AND($I$50=FALSE,$J$50=TRUE),OZ8!$F$9*OZ8!$F$10,""))</f>
      </c>
    </row>
    <row r="19" spans="1:7" ht="12.75">
      <c r="A19" s="19">
        <f>OZ9!$F$8</f>
        <v>0</v>
      </c>
      <c r="B19" s="69">
        <f>OZ9!$F$14</f>
        <v>0</v>
      </c>
      <c r="C19" s="69" t="s">
        <v>63</v>
      </c>
      <c r="D19" s="69" t="s">
        <v>63</v>
      </c>
      <c r="E19" s="19">
        <f>OZ9!$F$15</f>
        <v>0</v>
      </c>
      <c r="F19" s="4">
        <f>OZ9!$F$64</f>
        <v>0</v>
      </c>
      <c r="G19" s="5">
        <f>IF(AND($I$50=TRUE,$J$50=FALSE),OZ9!$G$64,IF(AND($I$50=FALSE,$J$50=TRUE),OZ9!$F$9*OZ9!$F$10,""))</f>
      </c>
    </row>
    <row r="20" spans="1:7" ht="12.75">
      <c r="A20" s="19">
        <f>OZ10!$F$8</f>
        <v>0</v>
      </c>
      <c r="B20" s="69">
        <f>OZ10!$F$14</f>
        <v>0</v>
      </c>
      <c r="C20" s="69" t="s">
        <v>64</v>
      </c>
      <c r="D20" s="69" t="s">
        <v>64</v>
      </c>
      <c r="E20" s="19">
        <f>OZ10!$F$15</f>
        <v>0</v>
      </c>
      <c r="F20" s="4">
        <f>OZ10!$F$64</f>
        <v>0</v>
      </c>
      <c r="G20" s="5">
        <f>IF(AND($I$50=TRUE,$J$50=FALSE),OZ10!$G$64,IF(AND($I$50=FALSE,$J$50=TRUE),OZ10!$F$9*OZ10!$F$10,""))</f>
      </c>
    </row>
    <row r="21" spans="1:7" ht="12.75">
      <c r="A21" s="19">
        <f>OZ11!$F$8</f>
        <v>0</v>
      </c>
      <c r="B21" s="69">
        <f>OZ11!$F$14</f>
        <v>0</v>
      </c>
      <c r="C21" s="69" t="s">
        <v>65</v>
      </c>
      <c r="D21" s="69" t="s">
        <v>65</v>
      </c>
      <c r="E21" s="19">
        <f>OZ11!$F$15</f>
        <v>0</v>
      </c>
      <c r="F21" s="4">
        <f>OZ11!$F$64</f>
        <v>0</v>
      </c>
      <c r="G21" s="5">
        <f>IF(AND($I$50=TRUE,$J$50=FALSE),OZ11!$G$64,IF(AND($I$50=FALSE,$J$50=TRUE),OZ11!$F$9*OZ11!$F$10,""))</f>
      </c>
    </row>
    <row r="22" spans="1:7" ht="12.75">
      <c r="A22" s="19">
        <f>OZ12!$F$8</f>
        <v>0</v>
      </c>
      <c r="B22" s="69">
        <f>OZ12!$F$14</f>
        <v>0</v>
      </c>
      <c r="C22" s="69" t="s">
        <v>66</v>
      </c>
      <c r="D22" s="69" t="s">
        <v>66</v>
      </c>
      <c r="E22" s="19">
        <f>OZ12!$F$15</f>
        <v>0</v>
      </c>
      <c r="F22" s="4">
        <f>OZ12!$F$64</f>
        <v>0</v>
      </c>
      <c r="G22" s="5">
        <f>IF(AND($I$50=TRUE,$J$50=FALSE),OZ12!$G$64,IF(AND($I$50=FALSE,$J$50=TRUE),OZ12!$F$9*OZ12!$F$10,""))</f>
      </c>
    </row>
    <row r="23" spans="1:7" ht="12.75">
      <c r="A23" s="19">
        <f>OZ13!$F$8</f>
        <v>0</v>
      </c>
      <c r="B23" s="69">
        <f>OZ13!$F$14</f>
        <v>0</v>
      </c>
      <c r="C23" s="69" t="s">
        <v>67</v>
      </c>
      <c r="D23" s="69" t="s">
        <v>67</v>
      </c>
      <c r="E23" s="19">
        <f>OZ13!$F$15</f>
        <v>0</v>
      </c>
      <c r="F23" s="4">
        <f>OZ13!$F$64</f>
        <v>0</v>
      </c>
      <c r="G23" s="5">
        <f>IF(AND($I$50=TRUE,$J$50=FALSE),OZ13!$G$64,IF(AND($I$50=FALSE,$J$50=TRUE),OZ13!$F$9*OZ13!$F$10,""))</f>
      </c>
    </row>
    <row r="24" spans="1:7" ht="12.75">
      <c r="A24" s="19">
        <f>OZ14!$F$8</f>
        <v>0</v>
      </c>
      <c r="B24" s="69">
        <f>OZ14!$F$14</f>
        <v>0</v>
      </c>
      <c r="C24" s="69" t="s">
        <v>68</v>
      </c>
      <c r="D24" s="69" t="s">
        <v>68</v>
      </c>
      <c r="E24" s="19">
        <f>OZ14!$F$15</f>
        <v>0</v>
      </c>
      <c r="F24" s="4">
        <f>OZ14!$F$64</f>
        <v>0</v>
      </c>
      <c r="G24" s="5">
        <f>IF(AND($I$50=TRUE,$J$50=FALSE),OZ14!$G$64,IF(AND($I$50=FALSE,$J$50=TRUE),OZ14!$F$9*OZ14!$F$10,""))</f>
      </c>
    </row>
    <row r="25" spans="1:7" ht="12.75">
      <c r="A25" s="19">
        <f>OZ15!$F$8</f>
        <v>0</v>
      </c>
      <c r="B25" s="69">
        <f>OZ15!$F$14</f>
        <v>0</v>
      </c>
      <c r="C25" s="69" t="s">
        <v>69</v>
      </c>
      <c r="D25" s="69" t="s">
        <v>69</v>
      </c>
      <c r="E25" s="19">
        <f>OZ15!$F$15</f>
        <v>0</v>
      </c>
      <c r="F25" s="4">
        <f>OZ15!$F$64</f>
        <v>0</v>
      </c>
      <c r="G25" s="5">
        <f>IF(AND($I$50=TRUE,$J$50=FALSE),OZ15!$G$64,IF(AND($I$50=FALSE,$J$50=TRUE),OZ15!$F$9*OZ15!$F$10,""))</f>
      </c>
    </row>
    <row r="26" spans="1:7" ht="12.75">
      <c r="A26" s="19">
        <f>OZ16!$F$8</f>
        <v>0</v>
      </c>
      <c r="B26" s="69">
        <f>OZ16!$F$14</f>
        <v>0</v>
      </c>
      <c r="C26" s="69" t="s">
        <v>70</v>
      </c>
      <c r="D26" s="69" t="s">
        <v>70</v>
      </c>
      <c r="E26" s="19">
        <f>OZ16!$F$15</f>
        <v>0</v>
      </c>
      <c r="F26" s="4">
        <f>OZ16!$F$64</f>
        <v>0</v>
      </c>
      <c r="G26" s="5">
        <f>IF(AND($I$50=TRUE,$J$50=FALSE),OZ16!$G$64,IF(AND($I$50=FALSE,$J$50=TRUE),OZ16!$F$9*OZ16!$F$10,""))</f>
      </c>
    </row>
    <row r="27" spans="1:7" ht="12.75">
      <c r="A27" s="19">
        <f>OZ17!$F$8</f>
        <v>0</v>
      </c>
      <c r="B27" s="69">
        <f>OZ17!$F$14</f>
        <v>0</v>
      </c>
      <c r="C27" s="69" t="s">
        <v>71</v>
      </c>
      <c r="D27" s="69" t="s">
        <v>71</v>
      </c>
      <c r="E27" s="19">
        <f>OZ17!$F$15</f>
        <v>0</v>
      </c>
      <c r="F27" s="4">
        <f>OZ17!$F$64</f>
        <v>0</v>
      </c>
      <c r="G27" s="5">
        <f>IF(AND($I$50=TRUE,$J$50=FALSE),OZ17!$G$64,IF(AND($I$50=FALSE,$J$50=TRUE),OZ17!$F$9*OZ17!$F$10,""))</f>
      </c>
    </row>
    <row r="28" spans="1:7" ht="12.75">
      <c r="A28" s="19">
        <f>OZ18!$F$8</f>
        <v>0</v>
      </c>
      <c r="B28" s="69">
        <f>OZ18!$F$14</f>
        <v>0</v>
      </c>
      <c r="C28" s="69" t="s">
        <v>72</v>
      </c>
      <c r="D28" s="69" t="s">
        <v>72</v>
      </c>
      <c r="E28" s="19">
        <f>OZ18!$F$15</f>
        <v>0</v>
      </c>
      <c r="F28" s="4">
        <f>OZ18!$F$64</f>
        <v>0</v>
      </c>
      <c r="G28" s="5">
        <f>IF(AND($I$50=TRUE,$J$50=FALSE),OZ18!$G$64,IF(AND($I$50=FALSE,$J$50=TRUE),OZ18!$F$9*OZ18!$F$10,""))</f>
      </c>
    </row>
    <row r="29" spans="1:7" ht="12.75">
      <c r="A29" s="19">
        <f>OZ19!$F$8</f>
        <v>0</v>
      </c>
      <c r="B29" s="69">
        <f>OZ19!$F$14</f>
        <v>0</v>
      </c>
      <c r="C29" s="69" t="s">
        <v>73</v>
      </c>
      <c r="D29" s="69" t="s">
        <v>73</v>
      </c>
      <c r="E29" s="19">
        <f>OZ19!$F$15</f>
        <v>0</v>
      </c>
      <c r="F29" s="4">
        <f>OZ19!$F$64</f>
        <v>0</v>
      </c>
      <c r="G29" s="5">
        <f>IF(AND($I$50=TRUE,$J$50=FALSE),OZ19!$G$64,IF(AND($I$50=FALSE,$J$50=TRUE),OZ19!$F$9*OZ19!$F$10,""))</f>
      </c>
    </row>
    <row r="30" spans="1:7" ht="12.75">
      <c r="A30" s="19">
        <f>OZ20!$F$8</f>
        <v>0</v>
      </c>
      <c r="B30" s="69">
        <f>OZ20!$F$14</f>
        <v>0</v>
      </c>
      <c r="C30" s="69" t="s">
        <v>74</v>
      </c>
      <c r="D30" s="69" t="s">
        <v>74</v>
      </c>
      <c r="E30" s="19">
        <f>OZ20!$F$15</f>
        <v>0</v>
      </c>
      <c r="F30" s="4">
        <f>OZ20!$F$64</f>
        <v>0</v>
      </c>
      <c r="G30" s="5">
        <f>IF(AND($I$50=TRUE,$J$50=FALSE),OZ20!$G$64,IF(AND($I$50=FALSE,$J$50=TRUE),OZ20!$F$9*OZ20!$F$10,""))</f>
      </c>
    </row>
    <row r="31" spans="1:7" ht="12.75">
      <c r="A31" s="19">
        <f>OZ21!$F$8</f>
        <v>0</v>
      </c>
      <c r="B31" s="69">
        <f>OZ21!$F$14</f>
        <v>0</v>
      </c>
      <c r="C31" s="69" t="s">
        <v>75</v>
      </c>
      <c r="D31" s="69" t="s">
        <v>75</v>
      </c>
      <c r="E31" s="19">
        <f>OZ21!$F$15</f>
        <v>0</v>
      </c>
      <c r="F31" s="4">
        <f>OZ21!$F$64</f>
        <v>0</v>
      </c>
      <c r="G31" s="5">
        <f>IF(AND($I$50=TRUE,$J$50=FALSE),OZ21!$G$64,IF(AND($I$50=FALSE,$J$50=TRUE),OZ21!$F$9*OZ21!$F$10,""))</f>
      </c>
    </row>
    <row r="32" spans="1:7" ht="12.75">
      <c r="A32" s="19">
        <f>OZ22!$F$8</f>
        <v>0</v>
      </c>
      <c r="B32" s="69">
        <f>OZ22!$F$14</f>
        <v>0</v>
      </c>
      <c r="C32" s="69" t="s">
        <v>76</v>
      </c>
      <c r="D32" s="69" t="s">
        <v>76</v>
      </c>
      <c r="E32" s="19">
        <f>OZ22!$F$15</f>
        <v>0</v>
      </c>
      <c r="F32" s="4">
        <f>OZ22!$F$64</f>
        <v>0</v>
      </c>
      <c r="G32" s="5">
        <f>IF(AND($I$50=TRUE,$J$50=FALSE),OZ22!$G$64,IF(AND($I$50=FALSE,$J$50=TRUE),OZ22!$F$9*OZ22!$F$10,""))</f>
      </c>
    </row>
    <row r="33" spans="1:7" ht="12.75">
      <c r="A33" s="19">
        <f>OZ23!$F$8</f>
        <v>0</v>
      </c>
      <c r="B33" s="69">
        <f>OZ23!$F$14</f>
        <v>0</v>
      </c>
      <c r="C33" s="69" t="s">
        <v>77</v>
      </c>
      <c r="D33" s="69" t="s">
        <v>77</v>
      </c>
      <c r="E33" s="19">
        <f>OZ23!$F$15</f>
        <v>0</v>
      </c>
      <c r="F33" s="4">
        <f>OZ23!$F$64</f>
        <v>0</v>
      </c>
      <c r="G33" s="5">
        <f>IF(AND($I$50=TRUE,$J$50=FALSE),OZ23!$G$64,IF(AND($I$50=FALSE,$J$50=TRUE),OZ23!$F$9*OZ23!$F$10,""))</f>
      </c>
    </row>
    <row r="34" spans="1:7" ht="12.75">
      <c r="A34" s="19">
        <f>OZ24!$F$8</f>
        <v>0</v>
      </c>
      <c r="B34" s="69">
        <f>OZ24!$F$14</f>
        <v>0</v>
      </c>
      <c r="C34" s="69" t="s">
        <v>78</v>
      </c>
      <c r="D34" s="69" t="s">
        <v>78</v>
      </c>
      <c r="E34" s="19">
        <f>OZ24!$F$15</f>
        <v>0</v>
      </c>
      <c r="F34" s="4">
        <f>OZ24!$F$64</f>
        <v>0</v>
      </c>
      <c r="G34" s="5">
        <f>IF(AND($I$50=TRUE,$J$50=FALSE),OZ24!$G$64,IF(AND($I$50=FALSE,$J$50=TRUE),OZ24!$F$9*OZ24!$F$10,""))</f>
      </c>
    </row>
    <row r="35" spans="1:7" ht="12.75">
      <c r="A35" s="19">
        <f>OZ25!$F$8</f>
        <v>0</v>
      </c>
      <c r="B35" s="69">
        <f>OZ25!$F$14</f>
        <v>0</v>
      </c>
      <c r="C35" s="69" t="s">
        <v>79</v>
      </c>
      <c r="D35" s="69" t="s">
        <v>79</v>
      </c>
      <c r="E35" s="19">
        <f>OZ25!$F$15</f>
        <v>0</v>
      </c>
      <c r="F35" s="4">
        <f>OZ25!$F$64</f>
        <v>0</v>
      </c>
      <c r="G35" s="5">
        <f>IF(AND($I$50=TRUE,$J$50=FALSE),OZ25!$G$64,IF(AND($I$50=FALSE,$J$50=TRUE),OZ25!$F$9*OZ25!$F$10,""))</f>
      </c>
    </row>
    <row r="36" spans="1:7" ht="12.75">
      <c r="A36" s="19">
        <f>OZ26!$F$8</f>
        <v>0</v>
      </c>
      <c r="B36" s="69">
        <f>OZ26!$F$14</f>
        <v>0</v>
      </c>
      <c r="C36" s="69" t="s">
        <v>80</v>
      </c>
      <c r="D36" s="69" t="s">
        <v>80</v>
      </c>
      <c r="E36" s="19">
        <f>OZ26!$F$15</f>
        <v>0</v>
      </c>
      <c r="F36" s="4">
        <f>OZ26!$F$64</f>
        <v>0</v>
      </c>
      <c r="G36" s="5">
        <f>IF(AND($I$50=TRUE,$J$50=FALSE),OZ26!$G$64,IF(AND($I$50=FALSE,$J$50=TRUE),OZ26!$F$9*OZ26!$F$10,""))</f>
      </c>
    </row>
    <row r="37" spans="1:7" ht="12.75">
      <c r="A37" s="19">
        <f>OZ27!$F$8</f>
        <v>0</v>
      </c>
      <c r="B37" s="69">
        <f>OZ27!$F$14</f>
        <v>0</v>
      </c>
      <c r="C37" s="69" t="s">
        <v>81</v>
      </c>
      <c r="D37" s="69" t="s">
        <v>81</v>
      </c>
      <c r="E37" s="19">
        <f>OZ27!$F$15</f>
        <v>0</v>
      </c>
      <c r="F37" s="4">
        <f>OZ27!$F$64</f>
        <v>0</v>
      </c>
      <c r="G37" s="5">
        <f>IF(AND($I$50=TRUE,$J$50=FALSE),OZ27!$G$64,IF(AND($I$50=FALSE,$J$50=TRUE),OZ27!$F$9*OZ27!$F$10,""))</f>
      </c>
    </row>
    <row r="38" spans="1:7" ht="12.75">
      <c r="A38" s="19">
        <f>OZ28!$F$8</f>
        <v>0</v>
      </c>
      <c r="B38" s="69">
        <f>OZ28!$F$14</f>
        <v>0</v>
      </c>
      <c r="C38" s="69" t="s">
        <v>82</v>
      </c>
      <c r="D38" s="69" t="s">
        <v>82</v>
      </c>
      <c r="E38" s="19">
        <f>OZ28!$F$15</f>
        <v>0</v>
      </c>
      <c r="F38" s="4">
        <f>OZ28!$F$64</f>
        <v>0</v>
      </c>
      <c r="G38" s="5">
        <f>IF(AND($I$50=TRUE,$J$50=FALSE),OZ28!$G$64,IF(AND($I$50=FALSE,$J$50=TRUE),OZ28!$F$9*OZ28!$F$10,""))</f>
      </c>
    </row>
    <row r="39" spans="1:7" ht="12.75">
      <c r="A39" s="19">
        <f>OZ29!$F$8</f>
        <v>0</v>
      </c>
      <c r="B39" s="69">
        <f>OZ29!$F$14</f>
        <v>0</v>
      </c>
      <c r="C39" s="69" t="s">
        <v>83</v>
      </c>
      <c r="D39" s="69" t="s">
        <v>83</v>
      </c>
      <c r="E39" s="19">
        <f>OZ29!$F$15</f>
        <v>0</v>
      </c>
      <c r="F39" s="4">
        <f>OZ29!$F$64</f>
        <v>0</v>
      </c>
      <c r="G39" s="5">
        <f>IF(AND($I$50=TRUE,$J$50=FALSE),OZ29!$G$64,IF(AND($I$50=FALSE,$J$50=TRUE),OZ29!$F$9*OZ29!$F$10,""))</f>
      </c>
    </row>
    <row r="40" spans="1:7" ht="12.75">
      <c r="A40" s="19">
        <f>OZ30!$F$8</f>
        <v>0</v>
      </c>
      <c r="B40" s="69">
        <f>OZ30!$F$14</f>
        <v>0</v>
      </c>
      <c r="C40" s="69" t="s">
        <v>84</v>
      </c>
      <c r="D40" s="69" t="s">
        <v>84</v>
      </c>
      <c r="E40" s="19">
        <f>OZ30!$F$15</f>
        <v>0</v>
      </c>
      <c r="F40" s="4">
        <f>OZ30!$F$64</f>
        <v>0</v>
      </c>
      <c r="G40" s="5">
        <f>IF(AND($I$50=TRUE,$J$50=FALSE),OZ30!$G$64,IF(AND($I$50=FALSE,$J$50=TRUE),OZ30!$F$9*OZ30!$F$10,""))</f>
      </c>
    </row>
    <row r="41" spans="1:7" ht="12.75">
      <c r="A41" s="19">
        <f>OZ31!$F$8</f>
        <v>0</v>
      </c>
      <c r="B41" s="69">
        <f>OZ31!$F$14</f>
        <v>0</v>
      </c>
      <c r="C41" s="69" t="s">
        <v>85</v>
      </c>
      <c r="D41" s="69" t="s">
        <v>85</v>
      </c>
      <c r="E41" s="19">
        <f>OZ31!$F$15</f>
        <v>0</v>
      </c>
      <c r="F41" s="4">
        <f>OZ31!$F$64</f>
        <v>0</v>
      </c>
      <c r="G41" s="5">
        <f>IF(AND($I$50=TRUE,$J$50=FALSE),OZ31!$G$64,IF(AND($I$50=FALSE,$J$50=TRUE),OZ31!$F$9*OZ31!$F$10,""))</f>
      </c>
    </row>
    <row r="42" spans="1:7" ht="12.75">
      <c r="A42" s="19">
        <f>OZ32!$F$8</f>
        <v>0</v>
      </c>
      <c r="B42" s="69">
        <f>OZ32!$F$14</f>
        <v>0</v>
      </c>
      <c r="C42" s="69" t="s">
        <v>86</v>
      </c>
      <c r="D42" s="69" t="s">
        <v>86</v>
      </c>
      <c r="E42" s="19">
        <f>OZ32!$F$15</f>
        <v>0</v>
      </c>
      <c r="F42" s="4">
        <f>OZ32!$F$64</f>
        <v>0</v>
      </c>
      <c r="G42" s="5">
        <f>IF(AND($I$50=TRUE,$J$50=FALSE),OZ32!$G$64,IF(AND($I$50=FALSE,$J$50=TRUE),OZ32!$F$9*OZ32!$F$10,""))</f>
      </c>
    </row>
    <row r="43" spans="1:7" ht="12.75">
      <c r="A43" s="19">
        <f>OZ33!$F$8</f>
        <v>0</v>
      </c>
      <c r="B43" s="69">
        <f>OZ33!$F$14</f>
        <v>0</v>
      </c>
      <c r="C43" s="69" t="s">
        <v>87</v>
      </c>
      <c r="D43" s="69" t="s">
        <v>87</v>
      </c>
      <c r="E43" s="19">
        <f>OZ33!$F$15</f>
        <v>0</v>
      </c>
      <c r="F43" s="4">
        <f>OZ33!$F$64</f>
        <v>0</v>
      </c>
      <c r="G43" s="5">
        <f>IF(AND($I$50=TRUE,$J$50=FALSE),OZ33!$G$64,IF(AND($I$50=FALSE,$J$50=TRUE),OZ33!$F$9*OZ33!$F$10,""))</f>
      </c>
    </row>
    <row r="44" spans="1:7" ht="12.75">
      <c r="A44" s="19">
        <f>OZ34!$F$8</f>
        <v>0</v>
      </c>
      <c r="B44" s="69">
        <f>OZ34!$F$14</f>
        <v>0</v>
      </c>
      <c r="C44" s="69" t="s">
        <v>88</v>
      </c>
      <c r="D44" s="69" t="s">
        <v>88</v>
      </c>
      <c r="E44" s="19">
        <f>OZ34!$F$15</f>
        <v>0</v>
      </c>
      <c r="F44" s="4">
        <f>OZ34!$F$64</f>
        <v>0</v>
      </c>
      <c r="G44" s="5">
        <f>IF(AND($I$50=TRUE,$J$50=FALSE),OZ34!$G$64,IF(AND($I$50=FALSE,$J$50=TRUE),OZ34!$F$9*OZ34!$F$10,""))</f>
      </c>
    </row>
    <row r="45" spans="1:7" ht="12.75">
      <c r="A45" s="15"/>
      <c r="B45" s="70"/>
      <c r="C45" s="70"/>
      <c r="D45" s="70"/>
      <c r="E45" s="16" t="s">
        <v>17</v>
      </c>
      <c r="F45" s="13">
        <f>SUM(F11:F44)</f>
        <v>0</v>
      </c>
      <c r="G45" s="14">
        <f>SUM(G11:G44)</f>
        <v>0</v>
      </c>
    </row>
    <row r="46" spans="1:10" ht="9" customHeight="1">
      <c r="A46" s="66"/>
      <c r="B46" s="66"/>
      <c r="C46" s="66"/>
      <c r="D46" s="66"/>
      <c r="E46" s="66"/>
      <c r="F46" s="66"/>
      <c r="G46" s="66"/>
      <c r="J46" s="2"/>
    </row>
    <row r="47" spans="1:10" ht="9" customHeight="1">
      <c r="A47" s="59"/>
      <c r="B47" s="59"/>
      <c r="C47" s="59"/>
      <c r="D47" s="59"/>
      <c r="E47" s="59"/>
      <c r="F47" s="59"/>
      <c r="G47" s="59"/>
      <c r="J47" s="2"/>
    </row>
    <row r="48" spans="1:7" ht="12.75">
      <c r="A48" s="60" t="s">
        <v>37</v>
      </c>
      <c r="B48" s="60"/>
      <c r="C48" s="60"/>
      <c r="D48" s="60"/>
      <c r="E48" s="60"/>
      <c r="F48" s="60"/>
      <c r="G48" s="60"/>
    </row>
    <row r="49" spans="1:7" ht="9" customHeight="1">
      <c r="A49" s="62"/>
      <c r="B49" s="62"/>
      <c r="C49" s="62"/>
      <c r="D49" s="62"/>
      <c r="E49" s="62"/>
      <c r="F49" s="62"/>
      <c r="G49" s="62"/>
    </row>
    <row r="50" spans="1:10" ht="12.75">
      <c r="A50" s="9" t="s">
        <v>54</v>
      </c>
      <c r="B50" s="49"/>
      <c r="C50" s="54"/>
      <c r="D50" s="52" t="s">
        <v>47</v>
      </c>
      <c r="E50" s="68" t="str">
        <f>IF(AND($I$50=TRUE,$J$50=FALSE),"→ Berechnung erfolgt über die Abrechnungssumme",IF(AND($I$50=FALSE,$J$50=TRUE),"→ Berechnung erfolgt über die Auftragssumme",IF(OR(AND($I$50=TRUE,$J$50=TRUE),AND($I$50=FALSE,$J$50=FALSE)),"Hinweis: bitte 'ja' oder 'nein' auswählen!")))</f>
        <v>Hinweis: bitte 'ja' oder 'nein' auswählen!</v>
      </c>
      <c r="F50" s="68"/>
      <c r="G50" s="68"/>
      <c r="I50" s="55" t="b">
        <v>0</v>
      </c>
      <c r="J50" s="55" t="b">
        <v>0</v>
      </c>
    </row>
    <row r="51" spans="1:7" ht="9" customHeight="1">
      <c r="A51" s="62"/>
      <c r="B51" s="62"/>
      <c r="C51" s="62"/>
      <c r="D51" s="62"/>
      <c r="E51" s="62"/>
      <c r="F51" s="62"/>
      <c r="G51" s="62"/>
    </row>
    <row r="52" spans="1:7" ht="12.75">
      <c r="A52" s="62" t="s">
        <v>38</v>
      </c>
      <c r="B52" s="62"/>
      <c r="C52" s="17">
        <v>0.02</v>
      </c>
      <c r="D52" s="67">
        <f>G45</f>
        <v>0</v>
      </c>
      <c r="E52" s="67"/>
      <c r="F52" s="63">
        <f>C52*D52</f>
        <v>0</v>
      </c>
      <c r="G52" s="63"/>
    </row>
    <row r="53" spans="1:7" ht="9" customHeight="1">
      <c r="A53" s="62"/>
      <c r="B53" s="62"/>
      <c r="C53" s="62"/>
      <c r="D53" s="62"/>
      <c r="E53" s="62"/>
      <c r="F53" s="62"/>
      <c r="G53" s="62"/>
    </row>
    <row r="54" spans="1:7" ht="12.75">
      <c r="A54" s="62">
        <f>IF(F45&lt;&gt;0,IF(ABS(F52)&gt;ABS(F45),"Die Mehr-/Minderaufwendungen liegen unterhalb des Bagatellbetrages. Deshalb besteht kein Vergütungsanspruch.","Die Mehr-/Minderaufwendungen übersteigen den Bagatellbetrag. Es besteht ein Vergütungsanspruch."),"")</f>
      </c>
      <c r="B54" s="62"/>
      <c r="C54" s="62"/>
      <c r="D54" s="62"/>
      <c r="E54" s="62"/>
      <c r="F54" s="62"/>
      <c r="G54" s="62"/>
    </row>
    <row r="55" spans="1:7" ht="9" customHeight="1">
      <c r="A55" s="66"/>
      <c r="B55" s="66"/>
      <c r="C55" s="66"/>
      <c r="D55" s="66"/>
      <c r="E55" s="66"/>
      <c r="F55" s="66"/>
      <c r="G55" s="66"/>
    </row>
    <row r="56" spans="1:7" ht="9" customHeight="1">
      <c r="A56" s="59"/>
      <c r="B56" s="59"/>
      <c r="C56" s="59"/>
      <c r="D56" s="59"/>
      <c r="E56" s="59"/>
      <c r="F56" s="59"/>
      <c r="G56" s="59"/>
    </row>
    <row r="57" spans="1:7" ht="12.75">
      <c r="A57" s="60" t="s">
        <v>35</v>
      </c>
      <c r="B57" s="60"/>
      <c r="C57" s="60"/>
      <c r="D57" s="60"/>
      <c r="E57" s="60"/>
      <c r="F57" s="60"/>
      <c r="G57" s="60"/>
    </row>
    <row r="58" spans="1:7" ht="9" customHeight="1">
      <c r="A58" s="62"/>
      <c r="B58" s="62"/>
      <c r="C58" s="62"/>
      <c r="D58" s="62"/>
      <c r="E58" s="62"/>
      <c r="F58" s="62"/>
      <c r="G58" s="62"/>
    </row>
    <row r="59" spans="1:7" ht="12.75">
      <c r="A59" s="62" t="s">
        <v>33</v>
      </c>
      <c r="B59" s="62"/>
      <c r="C59" s="17">
        <v>0.1</v>
      </c>
      <c r="D59" s="67">
        <f>ABS(F45)</f>
        <v>0</v>
      </c>
      <c r="E59" s="67"/>
      <c r="F59" s="65">
        <f>C59*D59</f>
        <v>0</v>
      </c>
      <c r="G59" s="65"/>
    </row>
    <row r="60" spans="1:7" ht="9" customHeight="1">
      <c r="A60" s="62"/>
      <c r="B60" s="62"/>
      <c r="C60" s="62"/>
      <c r="D60" s="62"/>
      <c r="E60" s="62"/>
      <c r="F60" s="62"/>
      <c r="G60" s="62"/>
    </row>
    <row r="61" spans="1:7" ht="12.75">
      <c r="A61" s="62">
        <f>IF(F45&lt;&gt;0,IF(ABS(F59)&lt;ABS(F52),"Die Selbstbeteiligung erfolgt mindestens mit dem Bagatellbetrag und beträgt deshalb:","Die Selbstbeteiligung erfolgt mit 10% der Mehr-/Minderaufwendungen und beträgt: "),"")</f>
      </c>
      <c r="B61" s="62"/>
      <c r="C61" s="62"/>
      <c r="D61" s="62"/>
      <c r="E61" s="62"/>
      <c r="F61" s="63">
        <f>MAX(ABS(F52),ABS(F59))</f>
        <v>0</v>
      </c>
      <c r="G61" s="63"/>
    </row>
    <row r="62" spans="1:7" ht="9" customHeight="1">
      <c r="A62" s="66"/>
      <c r="B62" s="66"/>
      <c r="C62" s="66"/>
      <c r="D62" s="66"/>
      <c r="E62" s="66"/>
      <c r="F62" s="66"/>
      <c r="G62" s="66"/>
    </row>
    <row r="63" spans="1:7" ht="9" customHeight="1">
      <c r="A63" s="59"/>
      <c r="B63" s="59"/>
      <c r="C63" s="59"/>
      <c r="D63" s="59"/>
      <c r="E63" s="59"/>
      <c r="F63" s="59"/>
      <c r="G63" s="59"/>
    </row>
    <row r="64" spans="1:7" ht="12.75">
      <c r="A64" s="60" t="s">
        <v>36</v>
      </c>
      <c r="B64" s="60"/>
      <c r="C64" s="60"/>
      <c r="D64" s="60"/>
      <c r="E64" s="60"/>
      <c r="F64" s="60"/>
      <c r="G64" s="60"/>
    </row>
    <row r="65" spans="1:7" ht="9" customHeight="1">
      <c r="A65" s="62"/>
      <c r="B65" s="62"/>
      <c r="C65" s="62"/>
      <c r="D65" s="62"/>
      <c r="E65" s="62"/>
      <c r="F65" s="62"/>
      <c r="G65" s="62"/>
    </row>
    <row r="66" spans="1:7" ht="12.75">
      <c r="A66" s="62" t="s">
        <v>34</v>
      </c>
      <c r="B66" s="62"/>
      <c r="C66" s="18">
        <f>IF(ABS(F52)&lt;ABS(F45),F45,0)</f>
        <v>0</v>
      </c>
      <c r="D66" s="64">
        <f>IF(ABS(F52)&lt;ABS(F45),IF(F45&gt;0,+F61,-F61),0)</f>
        <v>0</v>
      </c>
      <c r="E66" s="64"/>
      <c r="F66" s="65" t="str">
        <f>IF(ABS(F52)&lt;ABS(F45),IF(F45&gt;0,F45-F61,F45+F61),"0,00 €")</f>
        <v>0,00 €</v>
      </c>
      <c r="G66" s="65"/>
    </row>
    <row r="67" spans="1:7" ht="9" customHeight="1">
      <c r="A67" s="62"/>
      <c r="B67" s="62"/>
      <c r="C67" s="62"/>
      <c r="D67" s="62"/>
      <c r="E67" s="62"/>
      <c r="F67" s="62"/>
      <c r="G67" s="62"/>
    </row>
    <row r="68" spans="1:7" ht="12.75">
      <c r="A68" s="62">
        <f>IF(F45&lt;&gt;0,IF(ABS(F52)&lt;ABS(F45),"Der Erstattungsbetrag aus der Stoffpreisgleitung beträgt:","Es findet keine Mehr-/Minderkostenerstattung statt."),"")</f>
      </c>
      <c r="B68" s="62"/>
      <c r="C68" s="62"/>
      <c r="D68" s="62"/>
      <c r="E68" s="62"/>
      <c r="F68" s="63">
        <f>IF(ABS(F52)&lt;ABS(F45),IF(F45&gt;0,F45-F61,F45+F61),0)</f>
        <v>0</v>
      </c>
      <c r="G68" s="63"/>
    </row>
    <row r="69" spans="1:7" ht="9" customHeight="1">
      <c r="A69" s="62"/>
      <c r="B69" s="62"/>
      <c r="C69" s="62"/>
      <c r="D69" s="62"/>
      <c r="E69" s="62"/>
      <c r="F69" s="62"/>
      <c r="G69" s="62"/>
    </row>
    <row r="70" spans="1:7" ht="9" customHeight="1">
      <c r="A70" s="59"/>
      <c r="B70" s="59"/>
      <c r="C70" s="59"/>
      <c r="D70" s="59"/>
      <c r="E70" s="59"/>
      <c r="F70" s="59"/>
      <c r="G70" s="59"/>
    </row>
    <row r="71" spans="1:7" ht="12.75">
      <c r="A71" s="60" t="s">
        <v>25</v>
      </c>
      <c r="B71" s="60"/>
      <c r="E71" s="46" t="s">
        <v>26</v>
      </c>
      <c r="F71" s="61" t="s">
        <v>27</v>
      </c>
      <c r="G71" s="61"/>
    </row>
  </sheetData>
  <sheetProtection sheet="1" objects="1" scenarios="1" selectLockedCells="1"/>
  <mergeCells count="102">
    <mergeCell ref="B37:D37"/>
    <mergeCell ref="B38:D38"/>
    <mergeCell ref="A51:E51"/>
    <mergeCell ref="F51:G51"/>
    <mergeCell ref="A55:E55"/>
    <mergeCell ref="F55:G55"/>
    <mergeCell ref="E50:G50"/>
    <mergeCell ref="B42:D42"/>
    <mergeCell ref="B43:D43"/>
    <mergeCell ref="B44:D44"/>
    <mergeCell ref="A69:E69"/>
    <mergeCell ref="F69:G69"/>
    <mergeCell ref="A71:B71"/>
    <mergeCell ref="F71:G71"/>
    <mergeCell ref="B11:D11"/>
    <mergeCell ref="B12:D12"/>
    <mergeCell ref="B13:D13"/>
    <mergeCell ref="B15:D15"/>
    <mergeCell ref="B14:D14"/>
    <mergeCell ref="A52:B52"/>
    <mergeCell ref="A67:E67"/>
    <mergeCell ref="F67:G67"/>
    <mergeCell ref="A68:E68"/>
    <mergeCell ref="F68:G68"/>
    <mergeCell ref="A70:E70"/>
    <mergeCell ref="F70:G70"/>
    <mergeCell ref="F53:G53"/>
    <mergeCell ref="A54:G54"/>
    <mergeCell ref="A61:E61"/>
    <mergeCell ref="F61:G61"/>
    <mergeCell ref="A60:E60"/>
    <mergeCell ref="F60:G60"/>
    <mergeCell ref="A56:E56"/>
    <mergeCell ref="F56:G56"/>
    <mergeCell ref="A59:B59"/>
    <mergeCell ref="D59:E59"/>
    <mergeCell ref="F59:G59"/>
    <mergeCell ref="A58:E58"/>
    <mergeCell ref="F58:G58"/>
    <mergeCell ref="A46:E46"/>
    <mergeCell ref="F47:G47"/>
    <mergeCell ref="F46:G46"/>
    <mergeCell ref="A47:E47"/>
    <mergeCell ref="A49:E49"/>
    <mergeCell ref="F49:G49"/>
    <mergeCell ref="A6:E6"/>
    <mergeCell ref="F6:G6"/>
    <mergeCell ref="A7:E7"/>
    <mergeCell ref="F7:G7"/>
    <mergeCell ref="B18:D18"/>
    <mergeCell ref="B23:D23"/>
    <mergeCell ref="A9:G9"/>
    <mergeCell ref="B21:D21"/>
    <mergeCell ref="B35:D35"/>
    <mergeCell ref="B29:D29"/>
    <mergeCell ref="B24:D24"/>
    <mergeCell ref="B19:D19"/>
    <mergeCell ref="B20:D20"/>
    <mergeCell ref="A8:G8"/>
    <mergeCell ref="B10:D10"/>
    <mergeCell ref="B16:D16"/>
    <mergeCell ref="B17:D17"/>
    <mergeCell ref="B30:D30"/>
    <mergeCell ref="B22:D22"/>
    <mergeCell ref="B28:D28"/>
    <mergeCell ref="B25:D25"/>
    <mergeCell ref="B26:D26"/>
    <mergeCell ref="B27:D27"/>
    <mergeCell ref="A66:B66"/>
    <mergeCell ref="D66:E66"/>
    <mergeCell ref="F66:G66"/>
    <mergeCell ref="B31:D31"/>
    <mergeCell ref="B32:D32"/>
    <mergeCell ref="B33:D33"/>
    <mergeCell ref="B34:D34"/>
    <mergeCell ref="A62:E62"/>
    <mergeCell ref="B40:D40"/>
    <mergeCell ref="F52:G52"/>
    <mergeCell ref="D52:E52"/>
    <mergeCell ref="A64:G64"/>
    <mergeCell ref="A63:E63"/>
    <mergeCell ref="F63:G63"/>
    <mergeCell ref="A53:E53"/>
    <mergeCell ref="B45:D45"/>
    <mergeCell ref="A65:E65"/>
    <mergeCell ref="F65:G65"/>
    <mergeCell ref="F62:G62"/>
    <mergeCell ref="A48:G48"/>
    <mergeCell ref="B41:D41"/>
    <mergeCell ref="B36:D36"/>
    <mergeCell ref="B39:D39"/>
    <mergeCell ref="A57:G57"/>
    <mergeCell ref="A1:E1"/>
    <mergeCell ref="F1:G1"/>
    <mergeCell ref="A2:B2"/>
    <mergeCell ref="C2:G2"/>
    <mergeCell ref="A3:B3"/>
    <mergeCell ref="C3:G3"/>
    <mergeCell ref="A4:B4"/>
    <mergeCell ref="C4:G4"/>
    <mergeCell ref="A5:B5"/>
    <mergeCell ref="C5:G5"/>
  </mergeCells>
  <conditionalFormatting sqref="E50">
    <cfRule type="cellIs" priority="1" dxfId="0" operator="equal">
      <formula>"Hinweis: bitte 'ja' oder 'nein' auswählen!"</formula>
    </cfRule>
  </conditionalFormatting>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legacyDrawing r:id="rId1"/>
  <legacyDrawingHF r:id="rId2"/>
</worksheet>
</file>

<file path=xl/worksheets/sheet5.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7.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xl/worksheets/sheet9.xml><?xml version="1.0" encoding="utf-8"?>
<worksheet xmlns="http://schemas.openxmlformats.org/spreadsheetml/2006/main" xmlns:r="http://schemas.openxmlformats.org/officeDocument/2006/relationships">
  <dimension ref="A1:M67"/>
  <sheetViews>
    <sheetView showGridLines="0" showRowColHeaders="0" showZeros="0" zoomScale="110" zoomScaleNormal="110" zoomScalePageLayoutView="0" workbookViewId="0" topLeftCell="A1">
      <selection activeCell="F8" sqref="F8:G8"/>
    </sheetView>
  </sheetViews>
  <sheetFormatPr defaultColWidth="11.57421875" defaultRowHeight="12.75"/>
  <cols>
    <col min="1" max="5" width="14.28125" style="9" customWidth="1"/>
    <col min="6" max="6" width="15.28125" style="9" customWidth="1"/>
    <col min="7" max="7" width="15.28125" style="9" bestFit="1" customWidth="1"/>
    <col min="8" max="8" width="11.57421875" style="9" customWidth="1"/>
    <col min="9" max="9" width="11.57421875" style="10" customWidth="1"/>
    <col min="10" max="16384" width="11.57421875" style="9" customWidth="1"/>
  </cols>
  <sheetData>
    <row r="1" spans="1:7" ht="9" customHeight="1">
      <c r="A1" s="59"/>
      <c r="B1" s="59"/>
      <c r="C1" s="59"/>
      <c r="D1" s="59"/>
      <c r="E1" s="59"/>
      <c r="F1" s="59"/>
      <c r="G1" s="59"/>
    </row>
    <row r="2" spans="1:7" ht="12.75">
      <c r="A2" s="60" t="s">
        <v>1</v>
      </c>
      <c r="B2" s="60"/>
      <c r="C2" s="74" t="str">
        <f>Deckblatt!C2</f>
        <v>Bauvorhaben</v>
      </c>
      <c r="D2" s="74"/>
      <c r="E2" s="74"/>
      <c r="F2" s="74"/>
      <c r="G2" s="74"/>
    </row>
    <row r="3" spans="1:7" ht="12.75">
      <c r="A3" s="60" t="s">
        <v>13</v>
      </c>
      <c r="B3" s="60"/>
      <c r="C3" s="74" t="str">
        <f>Deckblatt!C3</f>
        <v>Auftragsnummer</v>
      </c>
      <c r="D3" s="74"/>
      <c r="E3" s="74"/>
      <c r="F3" s="74"/>
      <c r="G3" s="74"/>
    </row>
    <row r="4" spans="1:7" ht="12.75">
      <c r="A4" s="60" t="s">
        <v>14</v>
      </c>
      <c r="B4" s="60"/>
      <c r="C4" s="74" t="str">
        <f>Deckblatt!C4</f>
        <v>Auftraggeber</v>
      </c>
      <c r="D4" s="74"/>
      <c r="E4" s="74"/>
      <c r="F4" s="74"/>
      <c r="G4" s="74"/>
    </row>
    <row r="5" spans="1:7" ht="12.75">
      <c r="A5" s="60" t="s">
        <v>15</v>
      </c>
      <c r="B5" s="60"/>
      <c r="C5" s="74" t="str">
        <f>Deckblatt!C5</f>
        <v>Auftragnehmer</v>
      </c>
      <c r="D5" s="74"/>
      <c r="E5" s="74"/>
      <c r="F5" s="74"/>
      <c r="G5" s="74"/>
    </row>
    <row r="6" spans="1:7" ht="9" customHeight="1">
      <c r="A6" s="66"/>
      <c r="B6" s="66"/>
      <c r="C6" s="66"/>
      <c r="D6" s="66"/>
      <c r="E6" s="66"/>
      <c r="F6" s="66"/>
      <c r="G6" s="66"/>
    </row>
    <row r="7" spans="1:7" ht="9" customHeight="1">
      <c r="A7" s="59"/>
      <c r="B7" s="59"/>
      <c r="C7" s="59"/>
      <c r="D7" s="59"/>
      <c r="E7" s="59"/>
      <c r="F7" s="59"/>
      <c r="G7" s="59"/>
    </row>
    <row r="8" spans="1:7" ht="12.75">
      <c r="A8" s="74" t="s">
        <v>41</v>
      </c>
      <c r="B8" s="74"/>
      <c r="C8" s="74"/>
      <c r="D8" s="74"/>
      <c r="E8" s="74"/>
      <c r="F8" s="75"/>
      <c r="G8" s="75"/>
    </row>
    <row r="9" spans="1:7" ht="12.75">
      <c r="A9" s="74" t="s">
        <v>21</v>
      </c>
      <c r="B9" s="74"/>
      <c r="C9" s="74"/>
      <c r="D9" s="74"/>
      <c r="E9" s="74"/>
      <c r="F9" s="76"/>
      <c r="G9" s="76"/>
    </row>
    <row r="10" spans="1:7" ht="12.75">
      <c r="A10" s="74" t="s">
        <v>48</v>
      </c>
      <c r="B10" s="74"/>
      <c r="C10" s="74"/>
      <c r="D10" s="74"/>
      <c r="E10" s="74"/>
      <c r="F10" s="50"/>
      <c r="G10" s="48"/>
    </row>
    <row r="11" spans="1:7" ht="9" customHeight="1">
      <c r="A11" s="66"/>
      <c r="B11" s="66"/>
      <c r="C11" s="66"/>
      <c r="D11" s="66"/>
      <c r="E11" s="66"/>
      <c r="F11" s="66"/>
      <c r="G11" s="66"/>
    </row>
    <row r="12" spans="1:7" ht="9" customHeight="1">
      <c r="A12" s="59"/>
      <c r="B12" s="59"/>
      <c r="C12" s="59"/>
      <c r="D12" s="59"/>
      <c r="E12" s="59"/>
      <c r="F12" s="59"/>
      <c r="G12" s="59"/>
    </row>
    <row r="13" spans="1:7" ht="12.75">
      <c r="A13" s="74" t="s">
        <v>9</v>
      </c>
      <c r="B13" s="74"/>
      <c r="C13" s="74"/>
      <c r="D13" s="74"/>
      <c r="E13" s="74"/>
      <c r="F13" s="74"/>
      <c r="G13" s="74"/>
    </row>
    <row r="14" spans="1:8" ht="12.75" customHeight="1">
      <c r="A14" s="70" t="s">
        <v>18</v>
      </c>
      <c r="B14" s="70"/>
      <c r="C14" s="70"/>
      <c r="D14" s="70"/>
      <c r="E14" s="70"/>
      <c r="F14" s="77"/>
      <c r="G14" s="77"/>
      <c r="H14" s="2"/>
    </row>
    <row r="15" spans="1:13" ht="12.75" customHeight="1">
      <c r="A15" s="70" t="s">
        <v>19</v>
      </c>
      <c r="B15" s="70"/>
      <c r="C15" s="70"/>
      <c r="D15" s="70"/>
      <c r="E15" s="70"/>
      <c r="F15" s="75"/>
      <c r="G15" s="75"/>
      <c r="J15" s="22"/>
      <c r="L15" s="1"/>
      <c r="M15" s="1"/>
    </row>
    <row r="16" spans="1:7" ht="12.75" customHeight="1">
      <c r="A16" s="70" t="s">
        <v>46</v>
      </c>
      <c r="B16" s="70"/>
      <c r="C16" s="70"/>
      <c r="D16" s="70"/>
      <c r="E16" s="70"/>
      <c r="F16" s="76"/>
      <c r="G16" s="76"/>
    </row>
    <row r="17" spans="1:7" ht="12.75" customHeight="1">
      <c r="A17" s="70" t="s">
        <v>24</v>
      </c>
      <c r="B17" s="70"/>
      <c r="C17" s="70"/>
      <c r="D17" s="70"/>
      <c r="E17" s="70"/>
      <c r="F17" s="78"/>
      <c r="G17" s="78"/>
    </row>
    <row r="18" spans="1:7" ht="12.75" customHeight="1">
      <c r="A18" s="70" t="s">
        <v>20</v>
      </c>
      <c r="B18" s="70"/>
      <c r="C18" s="70"/>
      <c r="D18" s="70"/>
      <c r="E18" s="70"/>
      <c r="F18" s="76"/>
      <c r="G18" s="76"/>
    </row>
    <row r="19" spans="1:7" ht="12.75" customHeight="1">
      <c r="A19" s="70" t="s">
        <v>53</v>
      </c>
      <c r="B19" s="70"/>
      <c r="C19" s="70"/>
      <c r="D19" s="70"/>
      <c r="E19" s="70"/>
      <c r="F19" s="50">
        <v>1</v>
      </c>
      <c r="G19" s="48"/>
    </row>
    <row r="20" spans="1:10" ht="9" customHeight="1">
      <c r="A20" s="66"/>
      <c r="B20" s="66"/>
      <c r="C20" s="66"/>
      <c r="D20" s="66"/>
      <c r="E20" s="66"/>
      <c r="F20" s="66"/>
      <c r="G20" s="66"/>
      <c r="J20" s="2"/>
    </row>
    <row r="21" spans="1:10" ht="9" customHeight="1">
      <c r="A21" s="59"/>
      <c r="B21" s="59"/>
      <c r="C21" s="59"/>
      <c r="D21" s="59"/>
      <c r="E21" s="59"/>
      <c r="F21" s="59"/>
      <c r="G21" s="59"/>
      <c r="J21" s="2"/>
    </row>
    <row r="22" spans="1:7" ht="12.75" customHeight="1">
      <c r="A22" s="60" t="s">
        <v>40</v>
      </c>
      <c r="B22" s="60"/>
      <c r="C22" s="60"/>
      <c r="D22" s="60"/>
      <c r="E22" s="60"/>
      <c r="F22" s="60"/>
      <c r="G22" s="60"/>
    </row>
    <row r="23" spans="1:7" ht="12.75" customHeight="1">
      <c r="A23" s="62"/>
      <c r="B23" s="62"/>
      <c r="C23" s="62"/>
      <c r="D23" s="62"/>
      <c r="E23" s="62"/>
      <c r="F23" s="62"/>
      <c r="G23" s="62"/>
    </row>
    <row r="24" spans="1:7" ht="12.75" customHeight="1">
      <c r="A24" s="62"/>
      <c r="B24" s="62"/>
      <c r="C24" s="62"/>
      <c r="D24" s="62"/>
      <c r="E24" s="62"/>
      <c r="F24" s="62"/>
      <c r="G24" s="62"/>
    </row>
    <row r="25" spans="1:7" ht="12.75" customHeight="1">
      <c r="A25" s="62"/>
      <c r="B25" s="62"/>
      <c r="C25" s="62"/>
      <c r="D25" s="62"/>
      <c r="E25" s="62"/>
      <c r="F25" s="62"/>
      <c r="G25" s="62"/>
    </row>
    <row r="26" spans="1:7" ht="12.75" customHeight="1">
      <c r="A26" s="70" t="s">
        <v>22</v>
      </c>
      <c r="B26" s="70"/>
      <c r="C26" s="70"/>
      <c r="D26" s="70"/>
      <c r="E26" s="70"/>
      <c r="F26" s="78"/>
      <c r="G26" s="78"/>
    </row>
    <row r="27" spans="1:7" ht="12.75" customHeight="1">
      <c r="A27" s="79" t="str">
        <f>IF(F17&lt;&gt;0,F17,"Index Versand der Vergabeunterlagen:")</f>
        <v>Index Versand der Vergabeunterlagen:</v>
      </c>
      <c r="B27" s="79"/>
      <c r="C27" s="79"/>
      <c r="D27" s="79"/>
      <c r="E27" s="79"/>
      <c r="F27" s="80"/>
      <c r="G27" s="80"/>
    </row>
    <row r="28" spans="1:7" ht="12.75" customHeight="1">
      <c r="A28" s="81" t="str">
        <f>IF(F26&lt;&gt;0,F26,"Index Eröffnung der Angebote:")</f>
        <v>Index Eröffnung der Angebote:</v>
      </c>
      <c r="B28" s="81"/>
      <c r="C28" s="81"/>
      <c r="D28" s="81"/>
      <c r="E28" s="81"/>
      <c r="F28" s="80"/>
      <c r="G28" s="80"/>
    </row>
    <row r="29" spans="1:7" ht="12.75" customHeight="1">
      <c r="A29" s="62" t="s">
        <v>32</v>
      </c>
      <c r="B29" s="62"/>
      <c r="C29" s="62"/>
      <c r="D29" s="62"/>
      <c r="E29" s="62"/>
      <c r="F29" s="63">
        <f>IF(AND($F$27&lt;&gt;0,$F$28&lt;&gt;0),ROUND(F16*(F28/F27),2),0)</f>
        <v>0</v>
      </c>
      <c r="G29" s="63"/>
    </row>
    <row r="30" spans="1:7" ht="9" customHeight="1">
      <c r="A30" s="66"/>
      <c r="B30" s="66"/>
      <c r="C30" s="66"/>
      <c r="D30" s="66"/>
      <c r="E30" s="66"/>
      <c r="F30" s="66"/>
      <c r="G30" s="66"/>
    </row>
    <row r="31" spans="1:7" ht="9" customHeight="1">
      <c r="A31" s="59"/>
      <c r="B31" s="59"/>
      <c r="C31" s="59"/>
      <c r="D31" s="59"/>
      <c r="E31" s="59"/>
      <c r="F31" s="59"/>
      <c r="G31" s="59"/>
    </row>
    <row r="32" spans="1:7" ht="12.75" customHeight="1">
      <c r="A32" s="60" t="s">
        <v>16</v>
      </c>
      <c r="B32" s="60"/>
      <c r="C32" s="60"/>
      <c r="D32" s="60"/>
      <c r="E32" s="60"/>
      <c r="F32" s="60"/>
      <c r="G32" s="60"/>
    </row>
    <row r="33" spans="1:7" ht="12.75" customHeight="1">
      <c r="A33" s="60" t="s">
        <v>39</v>
      </c>
      <c r="B33" s="60"/>
      <c r="C33" s="60"/>
      <c r="D33" s="60"/>
      <c r="E33" s="60"/>
      <c r="F33" s="60"/>
      <c r="G33" s="60"/>
    </row>
    <row r="34" spans="1:7" ht="12.75" customHeight="1">
      <c r="A34" s="62"/>
      <c r="B34" s="62"/>
      <c r="C34" s="62"/>
      <c r="D34" s="62"/>
      <c r="E34" s="62"/>
      <c r="F34" s="62"/>
      <c r="G34" s="62"/>
    </row>
    <row r="35" spans="1:7" ht="12.75" customHeight="1">
      <c r="A35" s="62"/>
      <c r="B35" s="62"/>
      <c r="C35" s="62"/>
      <c r="D35" s="62"/>
      <c r="E35" s="62"/>
      <c r="F35" s="62"/>
      <c r="G35" s="62"/>
    </row>
    <row r="36" spans="1:7" ht="12.75" customHeight="1">
      <c r="A36" s="62"/>
      <c r="B36" s="62"/>
      <c r="C36" s="62"/>
      <c r="D36" s="62"/>
      <c r="E36" s="62"/>
      <c r="F36" s="62"/>
      <c r="G36" s="62"/>
    </row>
    <row r="37" spans="1:7" ht="12.75" customHeight="1">
      <c r="A37" s="62"/>
      <c r="B37" s="62"/>
      <c r="C37" s="62"/>
      <c r="D37" s="62"/>
      <c r="E37" s="62"/>
      <c r="F37" s="62"/>
      <c r="G37" s="62"/>
    </row>
    <row r="38" spans="1:7" ht="9" customHeight="1">
      <c r="A38" s="83"/>
      <c r="B38" s="83"/>
      <c r="C38" s="83"/>
      <c r="D38" s="83"/>
      <c r="E38" s="83"/>
      <c r="F38" s="83"/>
      <c r="G38" s="83"/>
    </row>
    <row r="39" spans="1:9" ht="38.25">
      <c r="A39" s="12" t="s">
        <v>0</v>
      </c>
      <c r="B39" s="12" t="s">
        <v>6</v>
      </c>
      <c r="C39" s="12" t="s">
        <v>10</v>
      </c>
      <c r="D39" s="12" t="s">
        <v>11</v>
      </c>
      <c r="E39" s="51" t="s">
        <v>7</v>
      </c>
      <c r="F39" s="12" t="s">
        <v>23</v>
      </c>
      <c r="G39" s="12" t="s">
        <v>12</v>
      </c>
      <c r="I39" s="9"/>
    </row>
    <row r="40" spans="1:9" ht="12.75" customHeight="1">
      <c r="A40" s="6"/>
      <c r="B40" s="7"/>
      <c r="C40" s="3">
        <f>IF($F$29&lt;&gt;0,ROUND($F$29*(B40/$F$28),2),0)</f>
        <v>0</v>
      </c>
      <c r="D40" s="4">
        <f>IF(C40&lt;&gt;0,C40-$F$29,0)</f>
        <v>0</v>
      </c>
      <c r="E40" s="8"/>
      <c r="F40" s="4">
        <f>D40*E40*$F$19</f>
        <v>0</v>
      </c>
      <c r="G40" s="5">
        <f>E40*$F$9</f>
        <v>0</v>
      </c>
      <c r="I40" s="9"/>
    </row>
    <row r="41" spans="1:9" ht="12.75" customHeight="1">
      <c r="A41" s="6"/>
      <c r="B41" s="7"/>
      <c r="C41" s="3">
        <f aca="true" t="shared" si="0" ref="C41:C63">IF($F$29&lt;&gt;0,ROUND($F$29*(B41/$F$28),2),0)</f>
        <v>0</v>
      </c>
      <c r="D41" s="4">
        <f aca="true" t="shared" si="1" ref="D41:D63">IF(C41&lt;&gt;0,C41-$F$29,0)</f>
        <v>0</v>
      </c>
      <c r="E41" s="8"/>
      <c r="F41" s="4">
        <f aca="true" t="shared" si="2" ref="F41:F63">D41*E41*$F$19</f>
        <v>0</v>
      </c>
      <c r="G41" s="5">
        <f aca="true" t="shared" si="3" ref="G41:G63">E41*$F$9</f>
        <v>0</v>
      </c>
      <c r="I41" s="9"/>
    </row>
    <row r="42" spans="1:9" ht="12.75" customHeight="1">
      <c r="A42" s="6"/>
      <c r="B42" s="7"/>
      <c r="C42" s="3">
        <f t="shared" si="0"/>
        <v>0</v>
      </c>
      <c r="D42" s="4">
        <f t="shared" si="1"/>
        <v>0</v>
      </c>
      <c r="E42" s="8"/>
      <c r="F42" s="4">
        <f t="shared" si="2"/>
        <v>0</v>
      </c>
      <c r="G42" s="5">
        <f t="shared" si="3"/>
        <v>0</v>
      </c>
      <c r="I42" s="9"/>
    </row>
    <row r="43" spans="1:9" ht="12.75" customHeight="1">
      <c r="A43" s="6"/>
      <c r="B43" s="7"/>
      <c r="C43" s="3">
        <f t="shared" si="0"/>
        <v>0</v>
      </c>
      <c r="D43" s="4">
        <f t="shared" si="1"/>
        <v>0</v>
      </c>
      <c r="E43" s="8">
        <v>0</v>
      </c>
      <c r="F43" s="4">
        <f t="shared" si="2"/>
        <v>0</v>
      </c>
      <c r="G43" s="5">
        <f t="shared" si="3"/>
        <v>0</v>
      </c>
      <c r="I43" s="9"/>
    </row>
    <row r="44" spans="1:9" ht="12.75" customHeight="1">
      <c r="A44" s="6"/>
      <c r="B44" s="7"/>
      <c r="C44" s="3">
        <f t="shared" si="0"/>
        <v>0</v>
      </c>
      <c r="D44" s="4">
        <f t="shared" si="1"/>
        <v>0</v>
      </c>
      <c r="E44" s="8">
        <v>0</v>
      </c>
      <c r="F44" s="4">
        <f t="shared" si="2"/>
        <v>0</v>
      </c>
      <c r="G44" s="5">
        <f t="shared" si="3"/>
        <v>0</v>
      </c>
      <c r="I44" s="9"/>
    </row>
    <row r="45" spans="1:9" ht="12.75" customHeight="1">
      <c r="A45" s="6"/>
      <c r="B45" s="7"/>
      <c r="C45" s="3">
        <f t="shared" si="0"/>
        <v>0</v>
      </c>
      <c r="D45" s="4">
        <f t="shared" si="1"/>
        <v>0</v>
      </c>
      <c r="E45" s="8">
        <v>0</v>
      </c>
      <c r="F45" s="4">
        <f t="shared" si="2"/>
        <v>0</v>
      </c>
      <c r="G45" s="5">
        <f t="shared" si="3"/>
        <v>0</v>
      </c>
      <c r="I45" s="9"/>
    </row>
    <row r="46" spans="1:9" ht="12.75" customHeight="1">
      <c r="A46" s="6"/>
      <c r="B46" s="7"/>
      <c r="C46" s="3">
        <f t="shared" si="0"/>
        <v>0</v>
      </c>
      <c r="D46" s="4">
        <f t="shared" si="1"/>
        <v>0</v>
      </c>
      <c r="E46" s="8">
        <v>0</v>
      </c>
      <c r="F46" s="4">
        <f t="shared" si="2"/>
        <v>0</v>
      </c>
      <c r="G46" s="5">
        <f t="shared" si="3"/>
        <v>0</v>
      </c>
      <c r="I46" s="9"/>
    </row>
    <row r="47" spans="1:9" ht="12.75" customHeight="1">
      <c r="A47" s="6"/>
      <c r="B47" s="7"/>
      <c r="C47" s="3">
        <f t="shared" si="0"/>
        <v>0</v>
      </c>
      <c r="D47" s="4">
        <f t="shared" si="1"/>
        <v>0</v>
      </c>
      <c r="E47" s="8">
        <v>0</v>
      </c>
      <c r="F47" s="4">
        <f t="shared" si="2"/>
        <v>0</v>
      </c>
      <c r="G47" s="5">
        <f t="shared" si="3"/>
        <v>0</v>
      </c>
      <c r="I47" s="9"/>
    </row>
    <row r="48" spans="1:9" ht="12.75" customHeight="1">
      <c r="A48" s="6"/>
      <c r="B48" s="7"/>
      <c r="C48" s="3">
        <f t="shared" si="0"/>
        <v>0</v>
      </c>
      <c r="D48" s="4">
        <f t="shared" si="1"/>
        <v>0</v>
      </c>
      <c r="E48" s="8">
        <v>0</v>
      </c>
      <c r="F48" s="4">
        <f t="shared" si="2"/>
        <v>0</v>
      </c>
      <c r="G48" s="5">
        <f t="shared" si="3"/>
        <v>0</v>
      </c>
      <c r="I48" s="9"/>
    </row>
    <row r="49" spans="1:9" ht="12.75" customHeight="1">
      <c r="A49" s="6"/>
      <c r="B49" s="7"/>
      <c r="C49" s="3">
        <f t="shared" si="0"/>
        <v>0</v>
      </c>
      <c r="D49" s="4">
        <f t="shared" si="1"/>
        <v>0</v>
      </c>
      <c r="E49" s="8">
        <v>0</v>
      </c>
      <c r="F49" s="4">
        <f t="shared" si="2"/>
        <v>0</v>
      </c>
      <c r="G49" s="5">
        <f t="shared" si="3"/>
        <v>0</v>
      </c>
      <c r="I49" s="9"/>
    </row>
    <row r="50" spans="1:9" ht="12.75" customHeight="1">
      <c r="A50" s="6"/>
      <c r="B50" s="7"/>
      <c r="C50" s="3">
        <f t="shared" si="0"/>
        <v>0</v>
      </c>
      <c r="D50" s="4">
        <f t="shared" si="1"/>
        <v>0</v>
      </c>
      <c r="E50" s="8">
        <v>0</v>
      </c>
      <c r="F50" s="4">
        <f t="shared" si="2"/>
        <v>0</v>
      </c>
      <c r="G50" s="5">
        <f t="shared" si="3"/>
        <v>0</v>
      </c>
      <c r="I50" s="9"/>
    </row>
    <row r="51" spans="1:9" ht="12.75" customHeight="1">
      <c r="A51" s="6"/>
      <c r="B51" s="7"/>
      <c r="C51" s="3">
        <f t="shared" si="0"/>
        <v>0</v>
      </c>
      <c r="D51" s="4">
        <f t="shared" si="1"/>
        <v>0</v>
      </c>
      <c r="E51" s="8">
        <v>0</v>
      </c>
      <c r="F51" s="4">
        <f t="shared" si="2"/>
        <v>0</v>
      </c>
      <c r="G51" s="5">
        <f t="shared" si="3"/>
        <v>0</v>
      </c>
      <c r="I51" s="9"/>
    </row>
    <row r="52" spans="1:9" ht="12.75" customHeight="1">
      <c r="A52" s="6"/>
      <c r="B52" s="7"/>
      <c r="C52" s="3">
        <f t="shared" si="0"/>
        <v>0</v>
      </c>
      <c r="D52" s="4">
        <f t="shared" si="1"/>
        <v>0</v>
      </c>
      <c r="E52" s="8">
        <v>0</v>
      </c>
      <c r="F52" s="4">
        <f t="shared" si="2"/>
        <v>0</v>
      </c>
      <c r="G52" s="5">
        <f t="shared" si="3"/>
        <v>0</v>
      </c>
      <c r="I52" s="9"/>
    </row>
    <row r="53" spans="1:9" ht="12.75" customHeight="1">
      <c r="A53" s="6"/>
      <c r="B53" s="7"/>
      <c r="C53" s="3">
        <f t="shared" si="0"/>
        <v>0</v>
      </c>
      <c r="D53" s="4">
        <f t="shared" si="1"/>
        <v>0</v>
      </c>
      <c r="E53" s="8">
        <v>0</v>
      </c>
      <c r="F53" s="4">
        <f t="shared" si="2"/>
        <v>0</v>
      </c>
      <c r="G53" s="5">
        <f t="shared" si="3"/>
        <v>0</v>
      </c>
      <c r="I53" s="9"/>
    </row>
    <row r="54" spans="1:9" ht="12.75" customHeight="1">
      <c r="A54" s="6"/>
      <c r="B54" s="7"/>
      <c r="C54" s="3">
        <f t="shared" si="0"/>
        <v>0</v>
      </c>
      <c r="D54" s="4">
        <f t="shared" si="1"/>
        <v>0</v>
      </c>
      <c r="E54" s="8">
        <v>0</v>
      </c>
      <c r="F54" s="4">
        <f t="shared" si="2"/>
        <v>0</v>
      </c>
      <c r="G54" s="5">
        <f t="shared" si="3"/>
        <v>0</v>
      </c>
      <c r="I54" s="9"/>
    </row>
    <row r="55" spans="1:9" ht="12.75" customHeight="1">
      <c r="A55" s="6"/>
      <c r="B55" s="7"/>
      <c r="C55" s="3">
        <f t="shared" si="0"/>
        <v>0</v>
      </c>
      <c r="D55" s="4">
        <f t="shared" si="1"/>
        <v>0</v>
      </c>
      <c r="E55" s="8">
        <v>0</v>
      </c>
      <c r="F55" s="4">
        <f t="shared" si="2"/>
        <v>0</v>
      </c>
      <c r="G55" s="5">
        <f t="shared" si="3"/>
        <v>0</v>
      </c>
      <c r="I55" s="9"/>
    </row>
    <row r="56" spans="1:9" ht="12.75" customHeight="1">
      <c r="A56" s="6"/>
      <c r="B56" s="7"/>
      <c r="C56" s="3">
        <f t="shared" si="0"/>
        <v>0</v>
      </c>
      <c r="D56" s="4">
        <f t="shared" si="1"/>
        <v>0</v>
      </c>
      <c r="E56" s="8">
        <v>0</v>
      </c>
      <c r="F56" s="4">
        <f t="shared" si="2"/>
        <v>0</v>
      </c>
      <c r="G56" s="5">
        <f t="shared" si="3"/>
        <v>0</v>
      </c>
      <c r="I56" s="9"/>
    </row>
    <row r="57" spans="1:9" ht="12.75" customHeight="1">
      <c r="A57" s="6"/>
      <c r="B57" s="7"/>
      <c r="C57" s="3">
        <f t="shared" si="0"/>
        <v>0</v>
      </c>
      <c r="D57" s="4">
        <f t="shared" si="1"/>
        <v>0</v>
      </c>
      <c r="E57" s="8">
        <v>0</v>
      </c>
      <c r="F57" s="4">
        <f t="shared" si="2"/>
        <v>0</v>
      </c>
      <c r="G57" s="5">
        <f t="shared" si="3"/>
        <v>0</v>
      </c>
      <c r="I57" s="9"/>
    </row>
    <row r="58" spans="1:9" ht="12.75" customHeight="1">
      <c r="A58" s="6"/>
      <c r="B58" s="7"/>
      <c r="C58" s="3">
        <f t="shared" si="0"/>
        <v>0</v>
      </c>
      <c r="D58" s="4">
        <f t="shared" si="1"/>
        <v>0</v>
      </c>
      <c r="E58" s="8">
        <v>0</v>
      </c>
      <c r="F58" s="4">
        <f t="shared" si="2"/>
        <v>0</v>
      </c>
      <c r="G58" s="5">
        <f t="shared" si="3"/>
        <v>0</v>
      </c>
      <c r="I58" s="9"/>
    </row>
    <row r="59" spans="1:9" ht="12.75" customHeight="1">
      <c r="A59" s="6"/>
      <c r="B59" s="7"/>
      <c r="C59" s="3">
        <f t="shared" si="0"/>
        <v>0</v>
      </c>
      <c r="D59" s="4">
        <f t="shared" si="1"/>
        <v>0</v>
      </c>
      <c r="E59" s="8">
        <v>0</v>
      </c>
      <c r="F59" s="4">
        <f t="shared" si="2"/>
        <v>0</v>
      </c>
      <c r="G59" s="5">
        <f t="shared" si="3"/>
        <v>0</v>
      </c>
      <c r="I59" s="9"/>
    </row>
    <row r="60" spans="1:9" ht="12.75" customHeight="1">
      <c r="A60" s="6"/>
      <c r="B60" s="7"/>
      <c r="C60" s="3">
        <f t="shared" si="0"/>
        <v>0</v>
      </c>
      <c r="D60" s="4">
        <f t="shared" si="1"/>
        <v>0</v>
      </c>
      <c r="E60" s="8">
        <v>0</v>
      </c>
      <c r="F60" s="4">
        <f t="shared" si="2"/>
        <v>0</v>
      </c>
      <c r="G60" s="5">
        <f t="shared" si="3"/>
        <v>0</v>
      </c>
      <c r="I60" s="9"/>
    </row>
    <row r="61" spans="1:9" ht="12.75" customHeight="1">
      <c r="A61" s="6"/>
      <c r="B61" s="7"/>
      <c r="C61" s="3">
        <f t="shared" si="0"/>
        <v>0</v>
      </c>
      <c r="D61" s="4">
        <f t="shared" si="1"/>
        <v>0</v>
      </c>
      <c r="E61" s="8">
        <v>0</v>
      </c>
      <c r="F61" s="4">
        <f t="shared" si="2"/>
        <v>0</v>
      </c>
      <c r="G61" s="5">
        <f t="shared" si="3"/>
        <v>0</v>
      </c>
      <c r="I61" s="9"/>
    </row>
    <row r="62" spans="1:9" ht="12.75" customHeight="1">
      <c r="A62" s="6"/>
      <c r="B62" s="7"/>
      <c r="C62" s="3">
        <f t="shared" si="0"/>
        <v>0</v>
      </c>
      <c r="D62" s="4">
        <f t="shared" si="1"/>
        <v>0</v>
      </c>
      <c r="E62" s="8">
        <v>0</v>
      </c>
      <c r="F62" s="4">
        <f t="shared" si="2"/>
        <v>0</v>
      </c>
      <c r="G62" s="5">
        <f t="shared" si="3"/>
        <v>0</v>
      </c>
      <c r="I62" s="9"/>
    </row>
    <row r="63" spans="1:9" ht="12.75" customHeight="1">
      <c r="A63" s="6"/>
      <c r="B63" s="7"/>
      <c r="C63" s="3">
        <f t="shared" si="0"/>
        <v>0</v>
      </c>
      <c r="D63" s="4">
        <f t="shared" si="1"/>
        <v>0</v>
      </c>
      <c r="E63" s="8">
        <v>0</v>
      </c>
      <c r="F63" s="4">
        <f t="shared" si="2"/>
        <v>0</v>
      </c>
      <c r="G63" s="5">
        <f t="shared" si="3"/>
        <v>0</v>
      </c>
      <c r="I63" s="9"/>
    </row>
    <row r="64" spans="1:7" ht="12.75" customHeight="1">
      <c r="A64" s="84" t="s">
        <v>17</v>
      </c>
      <c r="B64" s="84"/>
      <c r="C64" s="84"/>
      <c r="D64" s="84"/>
      <c r="E64" s="85"/>
      <c r="F64" s="20">
        <f>SUM(F40:F63)</f>
        <v>0</v>
      </c>
      <c r="G64" s="23">
        <f>SUM(G40:G63)</f>
        <v>0</v>
      </c>
    </row>
    <row r="65" spans="1:7" ht="9" customHeight="1">
      <c r="A65" s="86"/>
      <c r="B65" s="86"/>
      <c r="C65" s="86"/>
      <c r="D65" s="86"/>
      <c r="E65" s="86"/>
      <c r="F65" s="86"/>
      <c r="G65" s="86"/>
    </row>
    <row r="66" spans="1:7" ht="9" customHeight="1">
      <c r="A66" s="87"/>
      <c r="B66" s="87"/>
      <c r="C66" s="87"/>
      <c r="D66" s="87"/>
      <c r="E66" s="87"/>
      <c r="F66" s="87"/>
      <c r="G66" s="87"/>
    </row>
    <row r="67" spans="1:7" ht="12.75" customHeight="1">
      <c r="A67" s="60" t="s">
        <v>25</v>
      </c>
      <c r="B67" s="60"/>
      <c r="C67" s="60"/>
      <c r="D67" s="60"/>
      <c r="E67" s="53" t="s">
        <v>26</v>
      </c>
      <c r="F67" s="61" t="s">
        <v>27</v>
      </c>
      <c r="G67" s="61"/>
    </row>
  </sheetData>
  <sheetProtection sheet="1" objects="1" scenarios="1" selectLockedCells="1"/>
  <mergeCells count="58">
    <mergeCell ref="A67:D67"/>
    <mergeCell ref="F67:G67"/>
    <mergeCell ref="A36:G36"/>
    <mergeCell ref="A37:G37"/>
    <mergeCell ref="A38:G38"/>
    <mergeCell ref="A64:E64"/>
    <mergeCell ref="A65:G65"/>
    <mergeCell ref="A66:G66"/>
    <mergeCell ref="A35:G35"/>
    <mergeCell ref="A27:E27"/>
    <mergeCell ref="F27:G27"/>
    <mergeCell ref="A28:E28"/>
    <mergeCell ref="F28:G28"/>
    <mergeCell ref="A29:E29"/>
    <mergeCell ref="F29:G29"/>
    <mergeCell ref="A30:G30"/>
    <mergeCell ref="A31:G31"/>
    <mergeCell ref="A32:G32"/>
    <mergeCell ref="A33:G33"/>
    <mergeCell ref="A34:G34"/>
    <mergeCell ref="A26:E26"/>
    <mergeCell ref="F26:G26"/>
    <mergeCell ref="A17:E17"/>
    <mergeCell ref="F17:G17"/>
    <mergeCell ref="A18:E18"/>
    <mergeCell ref="F18:G18"/>
    <mergeCell ref="A19:E19"/>
    <mergeCell ref="A20:G20"/>
    <mergeCell ref="A21:G21"/>
    <mergeCell ref="A22:G22"/>
    <mergeCell ref="A23:G23"/>
    <mergeCell ref="A24:G24"/>
    <mergeCell ref="A25:G25"/>
    <mergeCell ref="A14:E14"/>
    <mergeCell ref="F14:G14"/>
    <mergeCell ref="A15:E15"/>
    <mergeCell ref="F15:G15"/>
    <mergeCell ref="A16:E16"/>
    <mergeCell ref="F16:G16"/>
    <mergeCell ref="A13:G13"/>
    <mergeCell ref="A5:B5"/>
    <mergeCell ref="C5:G5"/>
    <mergeCell ref="A6:G6"/>
    <mergeCell ref="A7:G7"/>
    <mergeCell ref="A8:E8"/>
    <mergeCell ref="F8:G8"/>
    <mergeCell ref="A9:E9"/>
    <mergeCell ref="F9:G9"/>
    <mergeCell ref="A10:E10"/>
    <mergeCell ref="A11:G11"/>
    <mergeCell ref="A12:G12"/>
    <mergeCell ref="A4:B4"/>
    <mergeCell ref="C4:G4"/>
    <mergeCell ref="A1:G1"/>
    <mergeCell ref="A2:B2"/>
    <mergeCell ref="C2:G2"/>
    <mergeCell ref="A3:B3"/>
    <mergeCell ref="C3:G3"/>
  </mergeCells>
  <printOptions horizontalCentered="1"/>
  <pageMargins left="0.7480314960629921" right="0.35433070866141736" top="0.9448818897637796" bottom="0.3937007874015748" header="0.3937007874015748" footer="0.31496062992125984"/>
  <pageSetup blackAndWhite="1" horizontalDpi="600" verticalDpi="600" orientation="portrait" paperSize="9" scale="91" r:id="rId3"/>
  <headerFooter>
    <oddHeader>&amp;L&amp;"Arial,Fett"&amp;14Formular zur Berechnung
der neuen Stoffpreisgleitklausel&amp;R&amp;G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Max Bögl Bauunternehmung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Stoffpreisgleitklausel Stahl</dc:title>
  <dc:subject/>
  <dc:creator>CWaibel</dc:creator>
  <cp:keywords/>
  <dc:description/>
  <cp:lastModifiedBy>skrupp</cp:lastModifiedBy>
  <cp:lastPrinted>2015-04-09T07:02:25Z</cp:lastPrinted>
  <dcterms:created xsi:type="dcterms:W3CDTF">2004-12-23T09:15:05Z</dcterms:created>
  <dcterms:modified xsi:type="dcterms:W3CDTF">2015-04-28T14:37:26Z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Claudia Vonk</vt:lpwstr>
  </property>
  <property fmtid="{D5CDD505-2E9C-101B-9397-08002B2CF9AE}" pid="4" name="Ord">
    <vt:lpwstr>407000.000000000</vt:lpwstr>
  </property>
  <property fmtid="{D5CDD505-2E9C-101B-9397-08002B2CF9AE}" pid="5" name="display_urn:schemas-microsoft-com:office:office#Auth">
    <vt:lpwstr>Claudia Vonk</vt:lpwstr>
  </property>
</Properties>
</file>